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OCENTEINV04\Desktop\Ins. Inv\Formatos Rev\Nuevos formatos 2020\"/>
    </mc:Choice>
  </mc:AlternateContent>
  <bookViews>
    <workbookView xWindow="8715" yWindow="6540" windowWidth="9000" windowHeight="5745" tabRatio="318" firstSheet="1" activeTab="1"/>
  </bookViews>
  <sheets>
    <sheet name="Lineas de investigacion" sheetId="6" state="hidden" r:id="rId1"/>
    <sheet name="Formato C" sheetId="3" r:id="rId2"/>
    <sheet name="Presupuesto" sheetId="2" r:id="rId3"/>
    <sheet name="Instructivo" sheetId="4" r:id="rId4"/>
  </sheets>
  <definedNames>
    <definedName name="_xlnm.Print_Area" localSheetId="1">'Formato C'!$A$1:$J$123</definedName>
    <definedName name="_xlnm.Print_Area" localSheetId="2">Presupuesto!$A$1:$E$45</definedName>
    <definedName name="_xlnm.Print_Titles" localSheetId="1">'Formato C'!$1:$8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2" l="1"/>
  <c r="B6" i="2"/>
  <c r="B4" i="2"/>
  <c r="B3" i="2"/>
  <c r="E5" i="2"/>
  <c r="C5" i="2"/>
  <c r="G97" i="3"/>
  <c r="I97" i="3" s="1"/>
  <c r="G48" i="3"/>
  <c r="I48" i="3" s="1"/>
  <c r="G29" i="3"/>
  <c r="G30" i="3"/>
  <c r="I30" i="3" s="1"/>
  <c r="G31" i="3"/>
  <c r="I31" i="3" s="1"/>
  <c r="G110" i="3"/>
  <c r="G106" i="3"/>
  <c r="G92" i="3"/>
  <c r="G61" i="3"/>
  <c r="G54" i="3"/>
  <c r="G44" i="3"/>
  <c r="G34" i="3"/>
  <c r="G95" i="3" l="1"/>
  <c r="I95" i="3" s="1"/>
  <c r="H94" i="3"/>
  <c r="G98" i="3"/>
  <c r="I98" i="3" s="1"/>
  <c r="G96" i="3"/>
  <c r="I96" i="3" s="1"/>
  <c r="G35" i="3"/>
  <c r="I35" i="3" s="1"/>
  <c r="G36" i="3"/>
  <c r="I36" i="3" s="1"/>
  <c r="G37" i="3"/>
  <c r="I37" i="3" s="1"/>
  <c r="G14" i="3" l="1"/>
  <c r="H108" i="3" l="1"/>
  <c r="D26" i="2" s="1"/>
  <c r="H80" i="3"/>
  <c r="G23" i="3"/>
  <c r="G24" i="3"/>
  <c r="G22" i="3"/>
  <c r="G15" i="3"/>
  <c r="G16" i="3"/>
  <c r="G17" i="3"/>
  <c r="G18" i="3"/>
  <c r="G19" i="3"/>
  <c r="N22" i="4"/>
  <c r="N23" i="4"/>
  <c r="N24" i="4"/>
  <c r="N25" i="4"/>
  <c r="N26" i="4"/>
  <c r="N27" i="4"/>
  <c r="N28" i="4"/>
  <c r="N29" i="4"/>
  <c r="N30" i="4"/>
  <c r="N31" i="4"/>
  <c r="N32" i="4"/>
  <c r="N21" i="4"/>
  <c r="M21" i="4"/>
  <c r="M22" i="4"/>
  <c r="M23" i="4"/>
  <c r="M24" i="4"/>
  <c r="M25" i="4"/>
  <c r="M26" i="4"/>
  <c r="M27" i="4"/>
  <c r="M28" i="4"/>
  <c r="M29" i="4"/>
  <c r="M30" i="4"/>
  <c r="M31" i="4"/>
  <c r="M32" i="4"/>
  <c r="L21" i="4"/>
  <c r="L22" i="4"/>
  <c r="L23" i="4"/>
  <c r="L24" i="4"/>
  <c r="L25" i="4"/>
  <c r="L26" i="4"/>
  <c r="L27" i="4"/>
  <c r="L28" i="4"/>
  <c r="L29" i="4"/>
  <c r="L30" i="4"/>
  <c r="L31" i="4"/>
  <c r="L32" i="4"/>
  <c r="K21" i="4"/>
  <c r="O21" i="4" s="1"/>
  <c r="J21" i="4" s="1"/>
  <c r="K22" i="4"/>
  <c r="K23" i="4"/>
  <c r="K24" i="4"/>
  <c r="O24" i="4" s="1"/>
  <c r="J24" i="4" s="1"/>
  <c r="K25" i="4"/>
  <c r="K26" i="4"/>
  <c r="K27" i="4"/>
  <c r="K28" i="4"/>
  <c r="K29" i="4"/>
  <c r="K30" i="4"/>
  <c r="K31" i="4"/>
  <c r="K32" i="4"/>
  <c r="O26" i="4" l="1"/>
  <c r="J26" i="4" s="1"/>
  <c r="O31" i="4"/>
  <c r="J31" i="4" s="1"/>
  <c r="O23" i="4"/>
  <c r="J23" i="4" s="1"/>
  <c r="O32" i="4"/>
  <c r="J32" i="4" s="1"/>
  <c r="O25" i="4"/>
  <c r="J25" i="4" s="1"/>
  <c r="G13" i="3"/>
  <c r="O22" i="4"/>
  <c r="J22" i="4" s="1"/>
  <c r="O28" i="4"/>
  <c r="J28" i="4" s="1"/>
  <c r="O30" i="4"/>
  <c r="J30" i="4" s="1"/>
  <c r="O29" i="4"/>
  <c r="J29" i="4" s="1"/>
  <c r="O27" i="4"/>
  <c r="J27" i="4" s="1"/>
  <c r="G49" i="3" l="1"/>
  <c r="G47" i="3"/>
  <c r="G45" i="3"/>
  <c r="G40" i="3"/>
  <c r="I40" i="3" s="1"/>
  <c r="G39" i="3"/>
  <c r="I39" i="3" s="1"/>
  <c r="G33" i="3"/>
  <c r="H38" i="3"/>
  <c r="H37" i="3" s="1"/>
  <c r="H36" i="3" s="1"/>
  <c r="H35" i="3" s="1"/>
  <c r="H34" i="3" s="1"/>
  <c r="H33" i="3" s="1"/>
  <c r="H104" i="3"/>
  <c r="H99" i="3"/>
  <c r="G103" i="3"/>
  <c r="G102" i="3"/>
  <c r="I102" i="3" s="1"/>
  <c r="G101" i="3"/>
  <c r="I101" i="3" s="1"/>
  <c r="G100" i="3"/>
  <c r="I100" i="3" s="1"/>
  <c r="H83" i="3"/>
  <c r="D24" i="2" s="1"/>
  <c r="H67" i="3"/>
  <c r="H59" i="3"/>
  <c r="I24" i="3"/>
  <c r="G32" i="3" l="1"/>
  <c r="I99" i="3"/>
  <c r="G46" i="3"/>
  <c r="G38" i="3"/>
  <c r="I38" i="3"/>
  <c r="G99" i="3"/>
  <c r="G43" i="3"/>
  <c r="G41" i="3" l="1"/>
  <c r="I92" i="3"/>
  <c r="G93" i="3"/>
  <c r="I93" i="3" s="1"/>
  <c r="G71" i="3"/>
  <c r="I71" i="3" s="1"/>
  <c r="G72" i="3"/>
  <c r="I72" i="3" s="1"/>
  <c r="G74" i="3"/>
  <c r="G70" i="3"/>
  <c r="I70" i="3" s="1"/>
  <c r="G75" i="3"/>
  <c r="I75" i="3" s="1"/>
  <c r="G76" i="3"/>
  <c r="I76" i="3" s="1"/>
  <c r="G77" i="3"/>
  <c r="I77" i="3" s="1"/>
  <c r="G78" i="3"/>
  <c r="I78" i="3" s="1"/>
  <c r="G79" i="3"/>
  <c r="I79" i="3" s="1"/>
  <c r="G85" i="3"/>
  <c r="I85" i="3" s="1"/>
  <c r="G86" i="3"/>
  <c r="I86" i="3" s="1"/>
  <c r="G87" i="3"/>
  <c r="I87" i="3" s="1"/>
  <c r="G88" i="3"/>
  <c r="I88" i="3" s="1"/>
  <c r="G69" i="3"/>
  <c r="I69" i="3" s="1"/>
  <c r="G63" i="3"/>
  <c r="I63" i="3" s="1"/>
  <c r="G64" i="3"/>
  <c r="I64" i="3" s="1"/>
  <c r="G65" i="3"/>
  <c r="I65" i="3" s="1"/>
  <c r="E19" i="2" l="1"/>
  <c r="C19" i="2"/>
  <c r="G73" i="3"/>
  <c r="I74" i="3"/>
  <c r="H73" i="3" l="1"/>
  <c r="H66" i="3" s="1"/>
  <c r="H58" i="3" s="1"/>
  <c r="A39" i="2"/>
  <c r="D32" i="2"/>
  <c r="I110" i="3" l="1"/>
  <c r="G109" i="3"/>
  <c r="G91" i="3"/>
  <c r="I91" i="3" s="1"/>
  <c r="G82" i="3"/>
  <c r="I82" i="3" s="1"/>
  <c r="G81" i="3"/>
  <c r="G84" i="3"/>
  <c r="I84" i="3" s="1"/>
  <c r="I83" i="3" s="1"/>
  <c r="C24" i="2" s="1"/>
  <c r="G68" i="3"/>
  <c r="G62" i="3"/>
  <c r="I62" i="3" s="1"/>
  <c r="I61" i="3"/>
  <c r="G60" i="3"/>
  <c r="I109" i="3" l="1"/>
  <c r="I108" i="3" s="1"/>
  <c r="E26" i="2" s="1"/>
  <c r="G108" i="3"/>
  <c r="C26" i="2" s="1"/>
  <c r="I81" i="3"/>
  <c r="I80" i="3" s="1"/>
  <c r="G80" i="3"/>
  <c r="I68" i="3"/>
  <c r="I67" i="3" s="1"/>
  <c r="G67" i="3"/>
  <c r="I60" i="3"/>
  <c r="I59" i="3" s="1"/>
  <c r="C22" i="2" s="1"/>
  <c r="G59" i="3"/>
  <c r="I73" i="3"/>
  <c r="G107" i="3"/>
  <c r="I107" i="3" s="1"/>
  <c r="I106" i="3"/>
  <c r="G105" i="3"/>
  <c r="G56" i="3"/>
  <c r="G55" i="3"/>
  <c r="I55" i="3" s="1"/>
  <c r="H46" i="3"/>
  <c r="I49" i="3"/>
  <c r="I47" i="3"/>
  <c r="I45" i="3"/>
  <c r="I44" i="3"/>
  <c r="H43" i="3"/>
  <c r="I34" i="3"/>
  <c r="I33" i="3"/>
  <c r="I29" i="3"/>
  <c r="H32" i="3"/>
  <c r="H28" i="3"/>
  <c r="I22" i="3"/>
  <c r="I23" i="3"/>
  <c r="I15" i="3"/>
  <c r="I16" i="3"/>
  <c r="I17" i="3"/>
  <c r="I18" i="3"/>
  <c r="I19" i="3"/>
  <c r="I14" i="3"/>
  <c r="I94" i="3" l="1"/>
  <c r="H27" i="3"/>
  <c r="I66" i="3"/>
  <c r="I58" i="3" s="1"/>
  <c r="H41" i="3"/>
  <c r="G94" i="3"/>
  <c r="I105" i="3"/>
  <c r="I104" i="3" s="1"/>
  <c r="G104" i="3"/>
  <c r="I54" i="3"/>
  <c r="G53" i="3"/>
  <c r="G52" i="3" s="1"/>
  <c r="E20" i="2" s="1"/>
  <c r="I56" i="3"/>
  <c r="I103" i="3"/>
  <c r="I46" i="3"/>
  <c r="I43" i="3"/>
  <c r="G28" i="3"/>
  <c r="H26" i="3" l="1"/>
  <c r="I41" i="3"/>
  <c r="G27" i="3"/>
  <c r="E18" i="2" s="1"/>
  <c r="H90" i="3"/>
  <c r="D23" i="2" l="1"/>
  <c r="D22" i="2" l="1"/>
  <c r="D31" i="2" s="1"/>
  <c r="H53" i="3"/>
  <c r="H52" i="3" s="1"/>
  <c r="D20" i="2" s="1"/>
  <c r="H89" i="3"/>
  <c r="H21" i="3"/>
  <c r="H13" i="3"/>
  <c r="H111" i="3" s="1"/>
  <c r="I28" i="3"/>
  <c r="H112" i="3" l="1"/>
  <c r="H114" i="3" s="1"/>
  <c r="H12" i="3"/>
  <c r="D19" i="2"/>
  <c r="D25" i="2"/>
  <c r="D16" i="2"/>
  <c r="D18" i="2"/>
  <c r="D15" i="2"/>
  <c r="I32" i="3"/>
  <c r="I27" i="3" s="1"/>
  <c r="I90" i="3"/>
  <c r="I89" i="3" s="1"/>
  <c r="G21" i="3"/>
  <c r="G111" i="3"/>
  <c r="I21" i="3"/>
  <c r="I53" i="3"/>
  <c r="I52" i="3" s="1"/>
  <c r="C20" i="2" s="1"/>
  <c r="I13" i="3"/>
  <c r="I111" i="3" s="1"/>
  <c r="G90" i="3"/>
  <c r="G89" i="3" s="1"/>
  <c r="G83" i="3"/>
  <c r="E24" i="2" s="1"/>
  <c r="I26" i="3" l="1"/>
  <c r="I112" i="3" s="1"/>
  <c r="C18" i="2"/>
  <c r="G66" i="3"/>
  <c r="G58" i="3" s="1"/>
  <c r="G12" i="3"/>
  <c r="D10" i="2"/>
  <c r="D11" i="2" s="1"/>
  <c r="C16" i="2"/>
  <c r="E16" i="2"/>
  <c r="E25" i="2"/>
  <c r="C15" i="2"/>
  <c r="C31" i="2" s="1"/>
  <c r="I12" i="3"/>
  <c r="G26" i="3"/>
  <c r="E15" i="2"/>
  <c r="C25" i="2"/>
  <c r="C23" i="2"/>
  <c r="E23" i="2" l="1"/>
  <c r="G112" i="3"/>
  <c r="D21" i="2"/>
  <c r="E17" i="2"/>
  <c r="E22" i="2"/>
  <c r="E31" i="2" s="1"/>
  <c r="E14" i="2"/>
  <c r="D17" i="2"/>
  <c r="D14" i="2"/>
  <c r="G113" i="3" l="1"/>
  <c r="G114" i="3" s="1"/>
  <c r="D30" i="2"/>
  <c r="D33" i="2" s="1"/>
  <c r="C21" i="2"/>
  <c r="E21" i="2"/>
  <c r="E27" i="2" s="1"/>
  <c r="D27" i="2"/>
  <c r="C17" i="2"/>
  <c r="C14" i="2"/>
  <c r="C30" i="2" l="1"/>
  <c r="C27" i="2"/>
  <c r="E32" i="2"/>
  <c r="E30" i="2" s="1"/>
  <c r="C10" i="2"/>
  <c r="I113" i="3"/>
  <c r="I114" i="3" s="1"/>
  <c r="C32" i="2" l="1"/>
  <c r="C33" i="2" s="1"/>
  <c r="E10" i="2"/>
  <c r="E33" i="2"/>
  <c r="D35" i="2" l="1"/>
  <c r="C11" i="2"/>
  <c r="E11" i="2" s="1"/>
</calcChain>
</file>

<file path=xl/comments1.xml><?xml version="1.0" encoding="utf-8"?>
<comments xmlns="http://schemas.openxmlformats.org/spreadsheetml/2006/main">
  <authors>
    <author>QuadCore</author>
  </authors>
  <commentList>
    <comment ref="K47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Bibliografía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Combustible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Día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Salón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Auditorio</t>
        </r>
      </text>
    </comment>
  </commentList>
</comments>
</file>

<file path=xl/comments2.xml><?xml version="1.0" encoding="utf-8"?>
<comments xmlns="http://schemas.openxmlformats.org/spreadsheetml/2006/main">
  <authors>
    <author>QuadCore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NÚMERO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QuadCore:</t>
        </r>
        <r>
          <rPr>
            <sz val="9"/>
            <color indexed="81"/>
            <rFont val="Tahoma"/>
            <family val="2"/>
          </rPr>
          <t xml:space="preserve">
)</t>
        </r>
      </text>
    </comment>
  </commentList>
</comments>
</file>

<file path=xl/sharedStrings.xml><?xml version="1.0" encoding="utf-8"?>
<sst xmlns="http://schemas.openxmlformats.org/spreadsheetml/2006/main" count="389" uniqueCount="268">
  <si>
    <t>NOMBRE DEL PROYECTO:</t>
  </si>
  <si>
    <t>Desde</t>
  </si>
  <si>
    <t>RESUMEN DEL PRESUPUESTO</t>
  </si>
  <si>
    <t>DETALLE DE GASTOS</t>
  </si>
  <si>
    <t>ITEM</t>
  </si>
  <si>
    <t>TOTAL</t>
  </si>
  <si>
    <t>CONTRAPARTE</t>
  </si>
  <si>
    <t xml:space="preserve">HONORARIOS  </t>
  </si>
  <si>
    <t xml:space="preserve">Personal subcontratado </t>
  </si>
  <si>
    <t>VIATICOS</t>
  </si>
  <si>
    <t>VIATICOS Y SUBSISTENCIAS/NACIONAL</t>
  </si>
  <si>
    <t>VIATICOS Y SUBSISTENCIAS/INTERNACIONAL</t>
  </si>
  <si>
    <t>Reactivos</t>
  </si>
  <si>
    <t>Libros</t>
  </si>
  <si>
    <t>GASTOS VARIOS</t>
  </si>
  <si>
    <t>1. Mercadeo y Publicaciones</t>
  </si>
  <si>
    <t>TOTAL GASTOS  DIRECTOS</t>
  </si>
  <si>
    <t xml:space="preserve">Responsable del proyecto: </t>
  </si>
  <si>
    <t xml:space="preserve">Nombre: </t>
  </si>
  <si>
    <t>Firma:</t>
  </si>
  <si>
    <t>Docentes-Investigadores</t>
  </si>
  <si>
    <t>INVESTIGADOR PRINCIPAL</t>
  </si>
  <si>
    <t>APORTE</t>
  </si>
  <si>
    <t>VALOR</t>
  </si>
  <si>
    <t>%</t>
  </si>
  <si>
    <t>DESGLOSE DE GASTOS</t>
  </si>
  <si>
    <t>FORMATO C</t>
  </si>
  <si>
    <t>PRESUPUESTO DEL PROYECTO DE INVESTIGACIÓN</t>
  </si>
  <si>
    <t>ORGANO EJECUTOR DEL PROYECTO:</t>
  </si>
  <si>
    <t>Imprevistos (3%)</t>
  </si>
  <si>
    <t>JUSTIFICACIÓN</t>
  </si>
  <si>
    <t>CANT</t>
  </si>
  <si>
    <t>Total</t>
  </si>
  <si>
    <t>CONCEPTO</t>
  </si>
  <si>
    <t>VALOR HORA</t>
  </si>
  <si>
    <t>DURACIÓN DEL PROYECTO (MESES):</t>
  </si>
  <si>
    <t>FECHA:</t>
  </si>
  <si>
    <t>FINANCIAMIENTO</t>
  </si>
  <si>
    <t>PRESUPUESTO</t>
  </si>
  <si>
    <t xml:space="preserve">Imprevistos </t>
  </si>
  <si>
    <t>Hasta</t>
  </si>
  <si>
    <t>82-510000</t>
  </si>
  <si>
    <t>1. Maquinarias y Equipos</t>
  </si>
  <si>
    <t>REVISADO POR:</t>
  </si>
  <si>
    <t>INSTITUCIÓN</t>
  </si>
  <si>
    <t>APORTE INSTITUCIONAL ASIGNADO AL PROYECTO DE INVESTIGACIÓN EN PROGRAMA 83</t>
  </si>
  <si>
    <t>INSTITUCIONAL</t>
  </si>
  <si>
    <t>Inscripciones a congresos+cursos+seminarios+talleres</t>
  </si>
  <si>
    <t>RESUMEN PRESUPUESTO DEL PROYECTO DE INVESTIGACIÓN</t>
  </si>
  <si>
    <t>Maquinarias y Equipos</t>
  </si>
  <si>
    <t xml:space="preserve">FECHA DE ADQUISICIÓN </t>
  </si>
  <si>
    <t>Programa/Grupo de gasto</t>
  </si>
  <si>
    <t>83-530000</t>
  </si>
  <si>
    <t>Personal subcontratado (profesionales-consultores-técnicos especializados-jornales)</t>
  </si>
  <si>
    <t>Valor sujeto a cambios*</t>
  </si>
  <si>
    <t>Programa/Grupo de Gastos</t>
  </si>
  <si>
    <t>83-530000-840000</t>
  </si>
  <si>
    <t>de campo</t>
  </si>
  <si>
    <t xml:space="preserve">TOTAL GASTOS INDIRECTOS  </t>
  </si>
  <si>
    <t>SUBTOTAL PROYECTO</t>
  </si>
  <si>
    <t>Subtotal proyecto no incluye el IVA</t>
  </si>
  <si>
    <t>_______________________________</t>
  </si>
  <si>
    <t>LUGAR Y FECHA:</t>
  </si>
  <si>
    <t>FECHA DURACIÓN DEL PROYECTO:</t>
  </si>
  <si>
    <t>1. Pasajes al Exterior</t>
  </si>
  <si>
    <t>2. Viaticos y subsistencias al exterior</t>
  </si>
  <si>
    <t>1. Maquinaria y Equipos</t>
  </si>
  <si>
    <t>2.Insumos, Reactivos, Materiales y Suministros  para Investigación</t>
  </si>
  <si>
    <t xml:space="preserve">3. Materiales de oficina e Impresión </t>
  </si>
  <si>
    <t>MATERIALES/SUMINISTROS/EQUIPOS/INFRAESTRUCTURA/BIBLIOGRAFIA</t>
  </si>
  <si>
    <t>2. Combustibles y Lubricantes</t>
  </si>
  <si>
    <t>Uso de Infraestructura/Equipos de la Institución</t>
  </si>
  <si>
    <t>Nombre:</t>
  </si>
  <si>
    <t>TABLA DE DOCENTES - INVESTIGADORES</t>
  </si>
  <si>
    <t>Docentes Ocasionales</t>
  </si>
  <si>
    <t>Categoria</t>
  </si>
  <si>
    <t>TC</t>
  </si>
  <si>
    <t>MT</t>
  </si>
  <si>
    <t>TP</t>
  </si>
  <si>
    <t>Profesor ocasional Investigador agregado 1, Grado 15</t>
  </si>
  <si>
    <t>Profesor Titular Auxiliar Tiempo Completo</t>
  </si>
  <si>
    <t>Profesor Titular Auxiliar Medio Tiempo</t>
  </si>
  <si>
    <t>Profesor Titular Auxiliar Tiempo Parcial</t>
  </si>
  <si>
    <t>Profesor Auxiliar 2</t>
  </si>
  <si>
    <t>Profesor Titular Principal de Escalafón Previo</t>
  </si>
  <si>
    <t>Dedicación</t>
  </si>
  <si>
    <t>Remuneración</t>
  </si>
  <si>
    <t>Fila en la Hoja Detalle</t>
  </si>
  <si>
    <t>J9</t>
  </si>
  <si>
    <t>Fecha de Adquisición</t>
  </si>
  <si>
    <t>CANTIDAD HORAS MENSUALES</t>
  </si>
  <si>
    <t>Programa/Grupo de Gasto</t>
  </si>
  <si>
    <t># PERSONAS</t>
  </si>
  <si>
    <t xml:space="preserve">CANT </t>
  </si>
  <si>
    <t>C28-43</t>
  </si>
  <si>
    <t>E31-32</t>
  </si>
  <si>
    <t>E34-35</t>
  </si>
  <si>
    <t>B-F37</t>
  </si>
  <si>
    <t>Nacional</t>
  </si>
  <si>
    <t>Internacional</t>
  </si>
  <si>
    <t>CAPACITACIÓN</t>
  </si>
  <si>
    <t>Column1</t>
  </si>
  <si>
    <t>Localidad</t>
  </si>
  <si>
    <t>C45</t>
  </si>
  <si>
    <t>Laboratorio</t>
  </si>
  <si>
    <t>Oficina</t>
  </si>
  <si>
    <t>Herramientas</t>
  </si>
  <si>
    <t>Mobiliarios</t>
  </si>
  <si>
    <t xml:space="preserve">2.Insumos, Reactivos, Herramientas, Materiales y Suministros  para Investigación </t>
  </si>
  <si>
    <t>Lista</t>
  </si>
  <si>
    <t>Informáticos</t>
  </si>
  <si>
    <t>MATERIALES/SUMINISTROS/INFRAESTRUCTURA/EQUIPOS/BIBLIOGRAFÍA</t>
  </si>
  <si>
    <t xml:space="preserve">Insumos, Reactivos, Herramientas, Materiales y Suministros  para Investigación </t>
  </si>
  <si>
    <t xml:space="preserve">Servicio </t>
  </si>
  <si>
    <t>Insumos</t>
  </si>
  <si>
    <t xml:space="preserve">Sumnistros </t>
  </si>
  <si>
    <t>Materiales</t>
  </si>
  <si>
    <t>Infraestructura (modificación)</t>
  </si>
  <si>
    <t>Mantenimiento</t>
  </si>
  <si>
    <t>Limpieza</t>
  </si>
  <si>
    <t>Reparación</t>
  </si>
  <si>
    <t xml:space="preserve">Instalación </t>
  </si>
  <si>
    <t xml:space="preserve">3. Materiales de oficina e Impresión (Fotografía, Reproducción y Publicaciones. </t>
  </si>
  <si>
    <t>Bibliografia</t>
  </si>
  <si>
    <t>Revistas</t>
  </si>
  <si>
    <t>Publicaciones</t>
  </si>
  <si>
    <t>Combustilble</t>
  </si>
  <si>
    <t>Unidades</t>
  </si>
  <si>
    <t xml:space="preserve">Galones </t>
  </si>
  <si>
    <t>Litros</t>
  </si>
  <si>
    <t>Alquiler</t>
  </si>
  <si>
    <t>Unidad</t>
  </si>
  <si>
    <t>Hora</t>
  </si>
  <si>
    <t>Dia</t>
  </si>
  <si>
    <t>Proyecto</t>
  </si>
  <si>
    <t xml:space="preserve">Uso Infraestructura </t>
  </si>
  <si>
    <t>Salon</t>
  </si>
  <si>
    <t>auditorio</t>
  </si>
  <si>
    <t>Edificio</t>
  </si>
  <si>
    <t xml:space="preserve">INSTRUCTIVO PARA EL FORMATO C </t>
  </si>
  <si>
    <t>PRESUSPUESTO DEL PROYECTO DE INVESTIGACIÓN</t>
  </si>
  <si>
    <t>Personal subcontratado puede incluir:</t>
  </si>
  <si>
    <t>profesionales-consultores-técnicos especializados-jornales</t>
  </si>
  <si>
    <t>B19</t>
  </si>
  <si>
    <t xml:space="preserve">La fecha de adquisición debe considerar aproximadamente tres meses para revisiones y aprobación del proyecto. Los investigadores son responsables de realizar la gestion con anticipación para las adquisiciónes. </t>
  </si>
  <si>
    <t xml:space="preserve">       * Reemplaza al Investigador principal en caso de ausencia</t>
  </si>
  <si>
    <t>UNIVERSIDAD AGRARIA DEL ECUADOR</t>
  </si>
  <si>
    <r>
      <t>(A):</t>
    </r>
    <r>
      <rPr>
        <sz val="8"/>
        <color theme="1"/>
        <rFont val="Bookman Old Style"/>
        <family val="1"/>
      </rPr>
      <t xml:space="preserve"> Profesor/a investigador/a con contrato indefinido.</t>
    </r>
  </si>
  <si>
    <r>
      <t>(B):</t>
    </r>
    <r>
      <rPr>
        <sz val="8"/>
        <color theme="1"/>
        <rFont val="Bookman Old Style"/>
        <family val="1"/>
      </rPr>
      <t xml:space="preserve"> Profesor/a investigador/a con contrato temporal.</t>
    </r>
  </si>
  <si>
    <r>
      <t xml:space="preserve">(C): </t>
    </r>
    <r>
      <rPr>
        <sz val="8"/>
        <color theme="1"/>
        <rFont val="Bookman Old Style"/>
        <family val="1"/>
      </rPr>
      <t>Investigador/a asociado/a con contrato por honorarios.</t>
    </r>
  </si>
  <si>
    <r>
      <t>(D):</t>
    </r>
    <r>
      <rPr>
        <sz val="8"/>
        <color theme="1"/>
        <rFont val="Bookman Old Style"/>
        <family val="1"/>
      </rPr>
      <t xml:space="preserve"> Investigador/a asociado/a sin contrato.</t>
    </r>
  </si>
  <si>
    <t>INSTITUTO DE INVESTIGACIÓN</t>
  </si>
  <si>
    <t xml:space="preserve"> LÍNEAS DE INVESTIGACIÓN</t>
  </si>
  <si>
    <t>Área</t>
  </si>
  <si>
    <t>No.</t>
  </si>
  <si>
    <t>Líneas de Investigación</t>
  </si>
  <si>
    <t>PMA 1</t>
  </si>
  <si>
    <t>PMA 2</t>
  </si>
  <si>
    <t>PMA 3</t>
  </si>
  <si>
    <t>IP 4</t>
  </si>
  <si>
    <t>IP 5</t>
  </si>
  <si>
    <t>AGR 6</t>
  </si>
  <si>
    <t>AGR 7</t>
  </si>
  <si>
    <t>AGR 8</t>
  </si>
  <si>
    <t>PAG 9</t>
  </si>
  <si>
    <t>PAG 10</t>
  </si>
  <si>
    <t>AGM 11</t>
  </si>
  <si>
    <t>AGM 12</t>
  </si>
  <si>
    <t>AGM 13</t>
  </si>
  <si>
    <t>EDS 14</t>
  </si>
  <si>
    <t>EDS 15</t>
  </si>
  <si>
    <t>EDS 16</t>
  </si>
  <si>
    <t>PMA 1.- Monitoreo manejo y conservacion de los recursos naturales</t>
  </si>
  <si>
    <t>PMA 2.- Caracterización, conservación y manejo del hábitat de la biodiversidad</t>
  </si>
  <si>
    <t>PMA 3.- Ergonomía y Seguridad</t>
  </si>
  <si>
    <t>IP 4 .- Calidad de los Productos Agropecuarios</t>
  </si>
  <si>
    <t>IP 5 .- Producción y Desarrollo Agroindustrial</t>
  </si>
  <si>
    <t>AGR 6.- Estudio y manejo del agua, suelo,  clima y téccnicas agroecologicas</t>
  </si>
  <si>
    <t>AGR 7.- Producción y conservación vegetal</t>
  </si>
  <si>
    <t xml:space="preserve">AGR 8.- Manejo fitosanitario </t>
  </si>
  <si>
    <t>PAG 9.- Producción y mejoramiento animal</t>
  </si>
  <si>
    <t>PAG 10.- Salud y bienestar animal</t>
  </si>
  <si>
    <t>AGM 11.- Tegnologías de la información</t>
  </si>
  <si>
    <t>AGM 11.- Inteligencia artificial</t>
  </si>
  <si>
    <t>AGM 13.-Redes y arquitectura de computadoras</t>
  </si>
  <si>
    <t>EDS 14.- Economía Aplicada</t>
  </si>
  <si>
    <t>EDS 15.- Economía de los recursos naturales y ambientales</t>
  </si>
  <si>
    <t>EDS 16.- Gestión empresarial</t>
  </si>
  <si>
    <t>Protección del medio ambiente (PMA)</t>
  </si>
  <si>
    <t>Industria y producción (IP)</t>
  </si>
  <si>
    <t>Agronomía (AGR)</t>
  </si>
  <si>
    <t>Producción Agropecuaria (PAG )</t>
  </si>
  <si>
    <t>Agromática (AGM)</t>
  </si>
  <si>
    <t>Economia y Desarrollo Sostenible (EDS)</t>
  </si>
  <si>
    <t>Area</t>
  </si>
  <si>
    <t xml:space="preserve">INSTRUCTIVO PARA EL FORMATO B </t>
  </si>
  <si>
    <t>VIÁTICOS</t>
  </si>
  <si>
    <t>G12</t>
  </si>
  <si>
    <t>NÚMERO DE MESES</t>
  </si>
  <si>
    <t>Viáticos/ Subsistencia Internacional</t>
  </si>
  <si>
    <t>El porcentaje de imprevistos debe estar en el plan del instituto de investigación</t>
  </si>
  <si>
    <t>Revisar el plan operativo de investigación</t>
  </si>
  <si>
    <t>El periodo del proyecto inicia a partir de la fecha en que se aprueba el proyecto por resolución</t>
  </si>
  <si>
    <t>Valor sujeto a cambios debido a los coeficientes vigentes (país y remuneración del comisionado) para el reconocimiento de viaticos emitido por el Ministerio de Economía y Finanzas</t>
  </si>
  <si>
    <t>Para reclamar un viático es necesario una distancia de 100 km del lugar de trabajo</t>
  </si>
  <si>
    <t>En número de personas considerar numero de personal por cantidad de noches o viaje</t>
  </si>
  <si>
    <t>En viáticos al interior solo se reconoce el valor de 80 USD por noche para cubrir grastos de hospedaje y alimentación del dia que se pernopta.</t>
  </si>
  <si>
    <t xml:space="preserve">La movilización interna el valor máximo a reconocer es 16 USD por persona en comisión </t>
  </si>
  <si>
    <t>lineas de invetigación aprobadas por el H. consejo Universitario 2019</t>
  </si>
  <si>
    <t>Áreas de investigación aprobadas por el H. Consejo Universitario 2019</t>
  </si>
  <si>
    <t>ABC 21-22</t>
  </si>
  <si>
    <t>D-I 21-22</t>
  </si>
  <si>
    <t>A107</t>
  </si>
  <si>
    <t>La participación de los estudiantes es obligatoria para los proyectos de la Universidad Agraria del Ecuador basado en Art. 37 del reglamento de regimen académico</t>
  </si>
  <si>
    <t>Indicar el número de estudiantes que participan con cada actividad del proyecto (tesista, practicas pre-profesionales, labores comunitarias, ayudantes contratados)</t>
  </si>
  <si>
    <t>Labores comunitarias</t>
  </si>
  <si>
    <t>Prácticas pre-profesionales</t>
  </si>
  <si>
    <t>Voluntariado</t>
  </si>
  <si>
    <t>Tesistas</t>
  </si>
  <si>
    <t>Ayudante contratado</t>
  </si>
  <si>
    <t>Participación de estudiantes</t>
  </si>
  <si>
    <t>FACULTAD:</t>
  </si>
  <si>
    <t xml:space="preserve">Profesor Titular Agregado 1 </t>
  </si>
  <si>
    <t>Profesor Titular Agregado 2</t>
  </si>
  <si>
    <t>Profesor auxiliar 2 Medio tiempo</t>
  </si>
  <si>
    <t>IESS 9.15%</t>
  </si>
  <si>
    <t>Fondo 8,33%</t>
  </si>
  <si>
    <t>13th</t>
  </si>
  <si>
    <t>14th</t>
  </si>
  <si>
    <t>Salrio basico Unificado 2020</t>
  </si>
  <si>
    <t>Proporcional SBU</t>
  </si>
  <si>
    <t>VIÁTICOS (Detalle por persona)</t>
  </si>
  <si>
    <t>3. Movilización interna $16 por comision y persona</t>
  </si>
  <si>
    <t>2. Viaticos y subsistencias al  Interior $80 por comisión por noche</t>
  </si>
  <si>
    <t>DIFUSION CON ARTICULO COMPLETO</t>
  </si>
  <si>
    <t>cantidad</t>
  </si>
  <si>
    <t>valor</t>
  </si>
  <si>
    <t>Justificación</t>
  </si>
  <si>
    <t>de Bibliografia</t>
  </si>
  <si>
    <t>4. Otros</t>
  </si>
  <si>
    <t>3. Contratación de servicios (maquinaria, vehiculos, laboratorios,mantenimientos, reparaciones, etc)</t>
  </si>
  <si>
    <t>DIFUSIÓN CON ARTÍCULO COMPLETO</t>
  </si>
  <si>
    <t>TOTAL PROYECTO</t>
  </si>
  <si>
    <t>GASTOS DIRECTOS</t>
  </si>
  <si>
    <t>GASTOS INDIRECTOS</t>
  </si>
  <si>
    <t>Total para Formato B</t>
  </si>
  <si>
    <t>TC=</t>
  </si>
  <si>
    <t>MT=</t>
  </si>
  <si>
    <t>TP=</t>
  </si>
  <si>
    <t>Valor hora con beneficios</t>
  </si>
  <si>
    <r>
      <t>Docentes-Investigadores (Consultar</t>
    </r>
    <r>
      <rPr>
        <b/>
        <u/>
        <sz val="11"/>
        <color theme="10"/>
        <rFont val="Calibri"/>
        <family val="2"/>
        <scheme val="minor"/>
      </rPr>
      <t xml:space="preserve"> valor hora </t>
    </r>
    <r>
      <rPr>
        <u/>
        <sz val="11"/>
        <color theme="10"/>
        <rFont val="Calibri"/>
        <family val="2"/>
        <scheme val="minor"/>
      </rPr>
      <t>con beneficios según su categoria docente)</t>
    </r>
  </si>
  <si>
    <t>REMUNERACIÓN MENSUAL $</t>
  </si>
  <si>
    <t>VALOR $</t>
  </si>
  <si>
    <t>1. Pasajes al Interior (ida y vuelta)</t>
  </si>
  <si>
    <t>Hotel y alimentación Cuenca</t>
  </si>
  <si>
    <t>LUGAR</t>
  </si>
  <si>
    <t>Tipo</t>
  </si>
  <si>
    <t>de laboratorio (indicar la unidad de medida Ej. Alcohol galones)</t>
  </si>
  <si>
    <t>Valor Total $</t>
  </si>
  <si>
    <t>materiales construccion</t>
  </si>
  <si>
    <t>(valor proyecto al formato B)</t>
  </si>
  <si>
    <t>USO DE INFRAESTRUCTURA</t>
  </si>
  <si>
    <t xml:space="preserve">DECANO FACULTAD                                         DIRECCIÓN INSTITUTO DE INVESTIGACIÓN                                DIRECCIÓN FINANCIERA   </t>
  </si>
  <si>
    <t xml:space="preserve">Aprobado por el H. Consejo Universitario </t>
  </si>
  <si>
    <r>
      <t xml:space="preserve">VIÁTICOS Y SUBSISTENCIAS/INTERNACIONAL </t>
    </r>
    <r>
      <rPr>
        <b/>
        <sz val="8"/>
        <rFont val="Calibri"/>
        <family val="2"/>
      </rPr>
      <t>(</t>
    </r>
    <r>
      <rPr>
        <b/>
        <u/>
        <sz val="8"/>
        <rFont val="Calibri"/>
        <family val="2"/>
      </rPr>
      <t>Consultar Dpto. Financiero</t>
    </r>
    <r>
      <rPr>
        <b/>
        <sz val="8"/>
        <rFont val="Calibri"/>
        <family val="2"/>
      </rPr>
      <t>)</t>
    </r>
  </si>
  <si>
    <t>DIRECCIÓN INSTITUTO DE INVESTIGACIÓN</t>
  </si>
  <si>
    <t xml:space="preserve">DECANO CARRERA                                                                                           </t>
  </si>
  <si>
    <t xml:space="preserve">DIRECCIÓN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</si>
</sst>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[Red]&quot;$&quot;\-#,##0"/>
    <numFmt numFmtId="165" formatCode="0.000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</font>
    <font>
      <b/>
      <u/>
      <sz val="8"/>
      <name val="Calibri"/>
      <family val="2"/>
    </font>
    <font>
      <b/>
      <u/>
      <sz val="11"/>
      <name val="Calibri"/>
      <family val="2"/>
      <scheme val="minor"/>
    </font>
    <font>
      <sz val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98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6" fillId="2" borderId="8" xfId="0" applyFont="1" applyFill="1" applyBorder="1" applyAlignment="1" applyProtection="1">
      <alignment horizontal="center" vertical="center"/>
    </xf>
    <xf numFmtId="0" fontId="13" fillId="0" borderId="0" xfId="0" applyFont="1"/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9" fontId="6" fillId="2" borderId="8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4" fillId="0" borderId="18" xfId="0" applyFont="1" applyFill="1" applyBorder="1" applyAlignment="1">
      <alignment vertical="center"/>
    </xf>
    <xf numFmtId="2" fontId="6" fillId="2" borderId="22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2" fontId="4" fillId="6" borderId="29" xfId="0" applyNumberFormat="1" applyFont="1" applyFill="1" applyBorder="1" applyAlignment="1">
      <alignment horizontal="center" vertical="center"/>
    </xf>
    <xf numFmtId="2" fontId="4" fillId="6" borderId="13" xfId="0" applyNumberFormat="1" applyFont="1" applyFill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4" fillId="7" borderId="3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4" fillId="7" borderId="26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 applyProtection="1">
      <alignment horizontal="center" vertical="center" wrapText="1"/>
    </xf>
    <xf numFmtId="0" fontId="13" fillId="0" borderId="0" xfId="0" applyFont="1" applyFill="1"/>
    <xf numFmtId="2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right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13" fillId="0" borderId="37" xfId="0" applyFont="1" applyFill="1" applyBorder="1" applyAlignment="1">
      <alignment horizontal="center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9" fillId="0" borderId="8" xfId="0" applyFont="1" applyBorder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9" fillId="9" borderId="21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 applyProtection="1">
      <alignment wrapText="1"/>
    </xf>
    <xf numFmtId="2" fontId="14" fillId="6" borderId="21" xfId="0" applyNumberFormat="1" applyFont="1" applyFill="1" applyBorder="1" applyAlignment="1">
      <alignment horizontal="center" vertical="center" wrapText="1"/>
    </xf>
    <xf numFmtId="2" fontId="14" fillId="8" borderId="37" xfId="0" applyNumberFormat="1" applyFont="1" applyFill="1" applyBorder="1" applyAlignment="1">
      <alignment horizontal="center" wrapText="1"/>
    </xf>
    <xf numFmtId="2" fontId="14" fillId="2" borderId="8" xfId="0" applyNumberFormat="1" applyFont="1" applyFill="1" applyBorder="1" applyAlignment="1">
      <alignment horizontal="center" wrapText="1"/>
    </xf>
    <xf numFmtId="2" fontId="13" fillId="6" borderId="8" xfId="0" applyNumberFormat="1" applyFont="1" applyFill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2" fontId="14" fillId="6" borderId="37" xfId="0" applyNumberFormat="1" applyFont="1" applyFill="1" applyBorder="1" applyAlignment="1">
      <alignment horizontal="center" wrapText="1"/>
    </xf>
    <xf numFmtId="2" fontId="14" fillId="9" borderId="25" xfId="0" applyNumberFormat="1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</xf>
    <xf numFmtId="2" fontId="11" fillId="6" borderId="37" xfId="0" applyNumberFormat="1" applyFont="1" applyFill="1" applyBorder="1" applyAlignment="1">
      <alignment horizontal="center" wrapText="1"/>
    </xf>
    <xf numFmtId="2" fontId="12" fillId="9" borderId="25" xfId="0" applyNumberFormat="1" applyFont="1" applyFill="1" applyBorder="1" applyAlignment="1" applyProtection="1">
      <alignment horizontal="center" vertical="center" wrapText="1"/>
    </xf>
    <xf numFmtId="2" fontId="14" fillId="2" borderId="22" xfId="0" applyNumberFormat="1" applyFont="1" applyFill="1" applyBorder="1" applyAlignment="1">
      <alignment horizontal="center" wrapText="1"/>
    </xf>
    <xf numFmtId="2" fontId="8" fillId="9" borderId="43" xfId="0" applyNumberFormat="1" applyFont="1" applyFill="1" applyBorder="1" applyAlignment="1" applyProtection="1">
      <alignment horizontal="center" vertical="center" wrapText="1"/>
    </xf>
    <xf numFmtId="2" fontId="12" fillId="2" borderId="22" xfId="0" applyNumberFormat="1" applyFont="1" applyFill="1" applyBorder="1" applyAlignment="1" applyProtection="1">
      <alignment horizontal="center" vertical="center" wrapText="1"/>
    </xf>
    <xf numFmtId="2" fontId="14" fillId="2" borderId="8" xfId="0" applyNumberFormat="1" applyFont="1" applyFill="1" applyBorder="1" applyAlignment="1" applyProtection="1">
      <alignment horizontal="center" wrapText="1"/>
    </xf>
    <xf numFmtId="2" fontId="13" fillId="6" borderId="8" xfId="0" applyNumberFormat="1" applyFont="1" applyFill="1" applyBorder="1" applyAlignment="1">
      <alignment horizontal="center" vertical="center" wrapText="1"/>
    </xf>
    <xf numFmtId="2" fontId="6" fillId="4" borderId="29" xfId="0" applyNumberFormat="1" applyFont="1" applyFill="1" applyBorder="1" applyAlignment="1" applyProtection="1">
      <alignment horizontal="center" vertical="center" wrapText="1"/>
    </xf>
    <xf numFmtId="2" fontId="6" fillId="5" borderId="7" xfId="0" applyNumberFormat="1" applyFont="1" applyFill="1" applyBorder="1" applyAlignment="1" applyProtection="1">
      <alignment horizontal="center" vertical="center" wrapText="1"/>
    </xf>
    <xf numFmtId="2" fontId="6" fillId="4" borderId="21" xfId="0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Alignment="1">
      <alignment wrapText="1"/>
    </xf>
    <xf numFmtId="2" fontId="13" fillId="2" borderId="8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 applyProtection="1">
      <alignment vertical="center" wrapText="1"/>
      <protection locked="0"/>
    </xf>
    <xf numFmtId="2" fontId="6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4" fillId="6" borderId="25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0" fillId="0" borderId="7" xfId="0" applyBorder="1" applyProtection="1">
      <protection locked="0"/>
    </xf>
    <xf numFmtId="0" fontId="13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0" fontId="19" fillId="9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6" fillId="11" borderId="8" xfId="0" applyNumberFormat="1" applyFont="1" applyFill="1" applyBorder="1" applyAlignment="1">
      <alignment horizontal="center" vertical="center"/>
    </xf>
    <xf numFmtId="2" fontId="6" fillId="9" borderId="8" xfId="0" applyNumberFormat="1" applyFont="1" applyFill="1" applyBorder="1" applyAlignment="1" applyProtection="1">
      <alignment horizontal="center" vertical="center" wrapText="1"/>
    </xf>
    <xf numFmtId="2" fontId="19" fillId="9" borderId="34" xfId="0" applyNumberFormat="1" applyFont="1" applyFill="1" applyBorder="1" applyAlignment="1">
      <alignment horizontal="center" vertical="center" wrapText="1"/>
    </xf>
    <xf numFmtId="2" fontId="9" fillId="9" borderId="46" xfId="0" applyNumberFormat="1" applyFont="1" applyFill="1" applyBorder="1" applyAlignment="1">
      <alignment horizontal="center" vertical="center" wrapText="1"/>
    </xf>
    <xf numFmtId="2" fontId="14" fillId="2" borderId="34" xfId="0" applyNumberFormat="1" applyFont="1" applyFill="1" applyBorder="1" applyAlignment="1">
      <alignment horizontal="center"/>
    </xf>
    <xf numFmtId="2" fontId="13" fillId="6" borderId="34" xfId="0" applyNumberFormat="1" applyFont="1" applyFill="1" applyBorder="1" applyAlignment="1">
      <alignment horizontal="center"/>
    </xf>
    <xf numFmtId="2" fontId="14" fillId="0" borderId="18" xfId="0" applyNumberFormat="1" applyFont="1" applyFill="1" applyBorder="1" applyAlignment="1">
      <alignment vertical="center"/>
    </xf>
    <xf numFmtId="2" fontId="13" fillId="2" borderId="34" xfId="0" applyNumberFormat="1" applyFont="1" applyFill="1" applyBorder="1" applyAlignment="1">
      <alignment horizontal="center"/>
    </xf>
    <xf numFmtId="2" fontId="6" fillId="2" borderId="34" xfId="0" applyNumberFormat="1" applyFont="1" applyFill="1" applyBorder="1" applyAlignment="1" applyProtection="1">
      <alignment horizontal="center" vertical="center"/>
    </xf>
    <xf numFmtId="2" fontId="13" fillId="0" borderId="45" xfId="0" applyNumberFormat="1" applyFont="1" applyFill="1" applyBorder="1" applyAlignment="1">
      <alignment horizontal="center"/>
    </xf>
    <xf numFmtId="2" fontId="14" fillId="2" borderId="47" xfId="0" applyNumberFormat="1" applyFont="1" applyFill="1" applyBorder="1" applyAlignment="1">
      <alignment horizontal="center"/>
    </xf>
    <xf numFmtId="2" fontId="6" fillId="4" borderId="34" xfId="0" applyNumberFormat="1" applyFont="1" applyFill="1" applyBorder="1" applyAlignment="1" applyProtection="1">
      <alignment horizontal="center" vertical="center"/>
    </xf>
    <xf numFmtId="0" fontId="0" fillId="0" borderId="8" xfId="0" applyBorder="1"/>
    <xf numFmtId="0" fontId="15" fillId="0" borderId="0" xfId="0" applyFont="1" applyFill="1" applyBorder="1" applyAlignment="1" applyProtection="1">
      <alignment wrapText="1"/>
      <protection locked="0"/>
    </xf>
    <xf numFmtId="0" fontId="14" fillId="0" borderId="0" xfId="0" applyFont="1" applyBorder="1" applyAlignment="1" applyProtection="1">
      <protection locked="0"/>
    </xf>
    <xf numFmtId="49" fontId="15" fillId="0" borderId="49" xfId="0" applyNumberFormat="1" applyFont="1" applyFill="1" applyBorder="1" applyAlignment="1" applyProtection="1">
      <alignment vertical="center" wrapText="1"/>
      <protection locked="0"/>
    </xf>
    <xf numFmtId="0" fontId="15" fillId="0" borderId="49" xfId="0" applyFont="1" applyFill="1" applyBorder="1" applyAlignment="1" applyProtection="1">
      <alignment wrapText="1"/>
      <protection locked="0"/>
    </xf>
    <xf numFmtId="0" fontId="0" fillId="0" borderId="30" xfId="0" applyBorder="1"/>
    <xf numFmtId="0" fontId="14" fillId="0" borderId="49" xfId="0" applyFont="1" applyBorder="1" applyAlignment="1" applyProtection="1">
      <protection locked="0"/>
    </xf>
    <xf numFmtId="0" fontId="14" fillId="0" borderId="47" xfId="0" applyFont="1" applyBorder="1" applyAlignment="1" applyProtection="1">
      <protection locked="0"/>
    </xf>
    <xf numFmtId="0" fontId="14" fillId="0" borderId="50" xfId="0" applyFont="1" applyBorder="1" applyAlignment="1" applyProtection="1">
      <protection locked="0"/>
    </xf>
    <xf numFmtId="0" fontId="14" fillId="10" borderId="50" xfId="0" applyFont="1" applyFill="1" applyBorder="1" applyAlignment="1" applyProtection="1">
      <alignment vertical="center"/>
      <protection locked="0"/>
    </xf>
    <xf numFmtId="0" fontId="0" fillId="0" borderId="51" xfId="0" applyBorder="1"/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 applyAlignment="1" applyProtection="1">
      <alignment vertical="center"/>
      <protection locked="0"/>
    </xf>
    <xf numFmtId="0" fontId="0" fillId="0" borderId="40" xfId="0" applyBorder="1"/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2" fontId="6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2" fontId="14" fillId="14" borderId="8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5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2" xfId="0" applyFont="1" applyBorder="1"/>
    <xf numFmtId="0" fontId="0" fillId="0" borderId="34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2" fontId="0" fillId="0" borderId="10" xfId="0" applyNumberFormat="1" applyBorder="1"/>
    <xf numFmtId="0" fontId="20" fillId="0" borderId="15" xfId="0" applyFont="1" applyBorder="1" applyAlignment="1"/>
    <xf numFmtId="0" fontId="0" fillId="0" borderId="4" xfId="0" applyBorder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applyFont="1" applyBorder="1"/>
    <xf numFmtId="0" fontId="25" fillId="3" borderId="56" xfId="0" applyFont="1" applyFill="1" applyBorder="1" applyAlignment="1">
      <alignment horizontal="center"/>
    </xf>
    <xf numFmtId="0" fontId="25" fillId="3" borderId="5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14" xfId="0" applyFill="1" applyBorder="1"/>
    <xf numFmtId="0" fontId="0" fillId="0" borderId="16" xfId="0" applyBorder="1"/>
    <xf numFmtId="0" fontId="0" fillId="0" borderId="55" xfId="0" applyFill="1" applyBorder="1"/>
    <xf numFmtId="2" fontId="13" fillId="3" borderId="0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wrapText="1"/>
    </xf>
    <xf numFmtId="0" fontId="13" fillId="6" borderId="8" xfId="0" applyFont="1" applyFill="1" applyBorder="1" applyAlignment="1" applyProtection="1">
      <alignment horizontal="center"/>
      <protection locked="0"/>
    </xf>
    <xf numFmtId="0" fontId="6" fillId="6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3" fillId="0" borderId="30" xfId="0" applyFont="1" applyFill="1" applyBorder="1" applyProtection="1">
      <protection locked="0"/>
    </xf>
    <xf numFmtId="2" fontId="4" fillId="0" borderId="58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16" fillId="0" borderId="30" xfId="0" applyFont="1" applyBorder="1" applyAlignment="1">
      <alignment horizontal="center"/>
    </xf>
    <xf numFmtId="0" fontId="28" fillId="0" borderId="7" xfId="0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0" fontId="32" fillId="0" borderId="8" xfId="0" applyFont="1" applyFill="1" applyBorder="1" applyAlignment="1" applyProtection="1">
      <alignment horizontal="left" vertical="center" wrapText="1"/>
      <protection locked="0"/>
    </xf>
    <xf numFmtId="2" fontId="13" fillId="3" borderId="8" xfId="0" applyNumberFormat="1" applyFont="1" applyFill="1" applyBorder="1" applyAlignment="1">
      <alignment horizontal="center" wrapText="1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right" vertical="center" wrapText="1"/>
    </xf>
    <xf numFmtId="14" fontId="6" fillId="0" borderId="0" xfId="0" applyNumberFormat="1" applyFont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indent="1"/>
      <protection locked="0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9" fillId="9" borderId="37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2" xfId="1" applyFill="1" applyBorder="1" applyAlignment="1" applyProtection="1">
      <alignment horizontal="left" vertical="center" wrapText="1"/>
      <protection locked="0"/>
    </xf>
    <xf numFmtId="0" fontId="27" fillId="2" borderId="12" xfId="1" applyFont="1" applyFill="1" applyBorder="1" applyAlignment="1" applyProtection="1">
      <alignment horizontal="center" vertical="center" wrapText="1"/>
      <protection locked="0"/>
    </xf>
    <xf numFmtId="0" fontId="21" fillId="2" borderId="12" xfId="1" applyFill="1" applyBorder="1" applyAlignment="1" applyProtection="1">
      <alignment horizontal="center" vertical="center" wrapText="1"/>
      <protection locked="0"/>
    </xf>
    <xf numFmtId="0" fontId="6" fillId="14" borderId="8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21" fillId="12" borderId="21" xfId="1" applyFill="1" applyBorder="1" applyAlignment="1">
      <alignment horizontal="center" wrapText="1"/>
    </xf>
    <xf numFmtId="0" fontId="21" fillId="12" borderId="13" xfId="1" applyFill="1" applyBorder="1" applyAlignment="1">
      <alignment horizontal="center" wrapText="1"/>
    </xf>
    <xf numFmtId="0" fontId="21" fillId="12" borderId="22" xfId="1" applyFill="1" applyBorder="1" applyAlignment="1">
      <alignment horizontal="center" wrapText="1"/>
    </xf>
    <xf numFmtId="0" fontId="10" fillId="9" borderId="17" xfId="0" applyFont="1" applyFill="1" applyBorder="1" applyAlignment="1" applyProtection="1">
      <alignment horizontal="center"/>
    </xf>
    <xf numFmtId="0" fontId="10" fillId="9" borderId="18" xfId="0" applyFont="1" applyFill="1" applyBorder="1" applyAlignment="1" applyProtection="1">
      <alignment horizontal="center"/>
    </xf>
    <xf numFmtId="0" fontId="10" fillId="9" borderId="28" xfId="0" applyFont="1" applyFill="1" applyBorder="1" applyAlignment="1" applyProtection="1">
      <alignment horizontal="center"/>
    </xf>
    <xf numFmtId="0" fontId="10" fillId="9" borderId="10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9" borderId="30" xfId="0" applyFont="1" applyFill="1" applyBorder="1" applyAlignment="1">
      <alignment horizontal="center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0" xfId="0" applyNumberFormat="1" applyFont="1" applyBorder="1" applyAlignment="1">
      <alignment horizontal="left" vertical="center" wrapText="1"/>
    </xf>
    <xf numFmtId="2" fontId="6" fillId="0" borderId="30" xfId="0" applyNumberFormat="1" applyFont="1" applyBorder="1" applyAlignment="1">
      <alignment horizontal="left" vertical="center" wrapText="1"/>
    </xf>
    <xf numFmtId="2" fontId="6" fillId="7" borderId="27" xfId="0" applyNumberFormat="1" applyFont="1" applyFill="1" applyBorder="1" applyAlignment="1">
      <alignment horizontal="left" vertical="center" wrapText="1"/>
    </xf>
    <xf numFmtId="2" fontId="6" fillId="7" borderId="24" xfId="0" applyNumberFormat="1" applyFont="1" applyFill="1" applyBorder="1" applyAlignment="1">
      <alignment horizontal="left" vertical="center" wrapText="1"/>
    </xf>
    <xf numFmtId="2" fontId="4" fillId="3" borderId="8" xfId="0" applyNumberFormat="1" applyFont="1" applyFill="1" applyBorder="1" applyAlignment="1">
      <alignment horizontal="left" vertical="center" indent="1"/>
    </xf>
    <xf numFmtId="2" fontId="6" fillId="2" borderId="34" xfId="0" applyNumberFormat="1" applyFont="1" applyFill="1" applyBorder="1" applyAlignment="1">
      <alignment horizontal="left" vertical="center"/>
    </xf>
    <xf numFmtId="2" fontId="6" fillId="2" borderId="7" xfId="0" applyNumberFormat="1" applyFont="1" applyFill="1" applyBorder="1" applyAlignment="1">
      <alignment horizontal="left" vertical="center"/>
    </xf>
    <xf numFmtId="2" fontId="6" fillId="2" borderId="8" xfId="0" applyNumberFormat="1" applyFont="1" applyFill="1" applyBorder="1" applyAlignment="1">
      <alignment horizontal="left" vertical="center"/>
    </xf>
    <xf numFmtId="2" fontId="3" fillId="3" borderId="8" xfId="0" applyNumberFormat="1" applyFont="1" applyFill="1" applyBorder="1" applyAlignment="1">
      <alignment horizontal="left" indent="1"/>
    </xf>
    <xf numFmtId="2" fontId="6" fillId="11" borderId="8" xfId="0" applyNumberFormat="1" applyFont="1" applyFill="1" applyBorder="1" applyAlignment="1">
      <alignment horizontal="left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left" vertic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6" fillId="0" borderId="17" xfId="0" applyNumberFormat="1" applyFont="1" applyBorder="1" applyAlignment="1">
      <alignment horizontal="left" vertical="center" wrapText="1"/>
    </xf>
    <xf numFmtId="2" fontId="6" fillId="0" borderId="28" xfId="0" applyNumberFormat="1" applyFont="1" applyBorder="1" applyAlignment="1">
      <alignment horizontal="left" vertical="center" wrapText="1"/>
    </xf>
    <xf numFmtId="2" fontId="4" fillId="3" borderId="8" xfId="0" applyNumberFormat="1" applyFont="1" applyFill="1" applyBorder="1" applyAlignment="1">
      <alignment horizontal="left" vertical="center" wrapText="1" indent="1"/>
    </xf>
    <xf numFmtId="2" fontId="6" fillId="2" borderId="8" xfId="0" applyNumberFormat="1" applyFont="1" applyFill="1" applyBorder="1" applyAlignment="1">
      <alignment horizontal="left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3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0" borderId="17" xfId="0" applyFill="1" applyBorder="1"/>
    <xf numFmtId="164" fontId="0" fillId="0" borderId="18" xfId="0" applyNumberFormat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Fill="1" applyBorder="1"/>
    <xf numFmtId="0" fontId="14" fillId="0" borderId="52" xfId="0" applyFont="1" applyBorder="1" applyAlignment="1" applyProtection="1">
      <protection locked="0"/>
    </xf>
    <xf numFmtId="2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9" borderId="44" xfId="0" applyFont="1" applyFill="1" applyBorder="1" applyAlignment="1" applyProtection="1">
      <alignment horizontal="center" vertical="center" wrapText="1"/>
      <protection locked="0"/>
    </xf>
    <xf numFmtId="0" fontId="14" fillId="6" borderId="21" xfId="0" applyFont="1" applyFill="1" applyBorder="1" applyAlignment="1" applyProtection="1">
      <alignment horizontal="center" vertical="center"/>
      <protection locked="0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9" fillId="6" borderId="21" xfId="0" applyFont="1" applyFill="1" applyBorder="1" applyAlignment="1" applyProtection="1">
      <alignment horizontal="left" vertical="center" wrapText="1"/>
      <protection locked="0"/>
    </xf>
    <xf numFmtId="0" fontId="9" fillId="6" borderId="21" xfId="0" applyFont="1" applyFill="1" applyBorder="1" applyAlignment="1" applyProtection="1">
      <alignment horizontal="center" vertical="center" wrapText="1"/>
      <protection locked="0"/>
    </xf>
    <xf numFmtId="0" fontId="9" fillId="9" borderId="35" xfId="0" applyFont="1" applyFill="1" applyBorder="1" applyAlignment="1" applyProtection="1">
      <alignment horizontal="center" vertical="center" wrapText="1"/>
      <protection locked="0"/>
    </xf>
    <xf numFmtId="0" fontId="2" fillId="9" borderId="39" xfId="0" applyFont="1" applyFill="1" applyBorder="1" applyAlignment="1" applyProtection="1">
      <alignment horizontal="center"/>
      <protection locked="0"/>
    </xf>
    <xf numFmtId="0" fontId="2" fillId="9" borderId="33" xfId="0" applyFont="1" applyFill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6" borderId="6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6" borderId="28" xfId="0" applyFont="1" applyFill="1" applyBorder="1" applyAlignment="1" applyProtection="1">
      <alignment horizontal="center"/>
      <protection locked="0"/>
    </xf>
    <xf numFmtId="0" fontId="2" fillId="6" borderId="28" xfId="0" applyFont="1" applyFill="1" applyBorder="1" applyAlignment="1" applyProtection="1">
      <alignment horizontal="center"/>
      <protection locked="0"/>
    </xf>
    <xf numFmtId="0" fontId="2" fillId="6" borderId="37" xfId="0" applyFont="1" applyFill="1" applyBorder="1" applyAlignment="1" applyProtection="1">
      <alignment horizontal="center"/>
      <protection locked="0"/>
    </xf>
    <xf numFmtId="0" fontId="2" fillId="6" borderId="45" xfId="0" applyFont="1" applyFill="1" applyBorder="1" applyAlignment="1" applyProtection="1">
      <protection locked="0"/>
    </xf>
    <xf numFmtId="0" fontId="9" fillId="9" borderId="38" xfId="0" applyFont="1" applyFill="1" applyBorder="1" applyAlignment="1" applyProtection="1">
      <alignment horizontal="center" vertical="center" wrapText="1"/>
      <protection locked="0"/>
    </xf>
    <xf numFmtId="0" fontId="2" fillId="9" borderId="36" xfId="0" applyFont="1" applyFill="1" applyBorder="1" applyAlignment="1" applyProtection="1">
      <alignment horizontal="center" vertical="center"/>
      <protection locked="0"/>
    </xf>
    <xf numFmtId="0" fontId="2" fillId="9" borderId="2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13" borderId="6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21" fillId="2" borderId="34" xfId="1" applyFill="1" applyBorder="1" applyAlignment="1" applyProtection="1">
      <alignment horizontal="center" vertical="center"/>
      <protection locked="0"/>
    </xf>
    <xf numFmtId="0" fontId="21" fillId="2" borderId="12" xfId="1" applyFill="1" applyBorder="1" applyAlignment="1" applyProtection="1">
      <alignment horizontal="center" vertical="center"/>
      <protection locked="0"/>
    </xf>
    <xf numFmtId="0" fontId="21" fillId="2" borderId="7" xfId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9" borderId="41" xfId="0" applyFont="1" applyFill="1" applyBorder="1" applyAlignment="1" applyProtection="1">
      <alignment horizontal="center" vertical="center" wrapText="1"/>
      <protection locked="0"/>
    </xf>
    <xf numFmtId="0" fontId="11" fillId="6" borderId="37" xfId="0" applyFont="1" applyFill="1" applyBorder="1" applyAlignment="1" applyProtection="1">
      <alignment horizontal="center"/>
      <protection locked="0"/>
    </xf>
    <xf numFmtId="0" fontId="31" fillId="6" borderId="37" xfId="1" applyFont="1" applyFill="1" applyBorder="1" applyAlignment="1" applyProtection="1">
      <alignment horizontal="center"/>
      <protection locked="0"/>
    </xf>
    <xf numFmtId="0" fontId="9" fillId="9" borderId="42" xfId="0" applyFont="1" applyFill="1" applyBorder="1" applyAlignment="1" applyProtection="1">
      <alignment horizontal="center" vertical="center" wrapText="1"/>
      <protection locked="0"/>
    </xf>
    <xf numFmtId="0" fontId="8" fillId="9" borderId="25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Protection="1">
      <protection locked="0"/>
    </xf>
    <xf numFmtId="0" fontId="9" fillId="9" borderId="48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9" fillId="9" borderId="15" xfId="0" applyFont="1" applyFill="1" applyBorder="1" applyAlignment="1" applyProtection="1">
      <alignment horizontal="center" wrapText="1"/>
      <protection locked="0"/>
    </xf>
    <xf numFmtId="0" fontId="8" fillId="9" borderId="57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left" vertical="center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/>
      <protection locked="0"/>
    </xf>
    <xf numFmtId="0" fontId="13" fillId="9" borderId="6" xfId="0" applyFont="1" applyFill="1" applyBorder="1" applyProtection="1"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30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1" xfId="0" applyBorder="1" applyProtection="1">
      <protection locked="0"/>
    </xf>
    <xf numFmtId="0" fontId="13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13" fillId="0" borderId="48" xfId="0" applyFont="1" applyBorder="1" applyAlignment="1" applyProtection="1">
      <alignment horizontal="center"/>
      <protection locked="0"/>
    </xf>
    <xf numFmtId="2" fontId="13" fillId="0" borderId="48" xfId="0" applyNumberFormat="1" applyFont="1" applyBorder="1" applyAlignment="1" applyProtection="1">
      <alignment horizontal="center"/>
      <protection locked="0"/>
    </xf>
    <xf numFmtId="0" fontId="13" fillId="0" borderId="49" xfId="0" applyFont="1" applyBorder="1" applyProtection="1">
      <protection locked="0"/>
    </xf>
    <xf numFmtId="0" fontId="0" fillId="0" borderId="8" xfId="0" applyFill="1" applyBorder="1" applyProtection="1">
      <protection locked="0"/>
    </xf>
    <xf numFmtId="14" fontId="13" fillId="10" borderId="52" xfId="0" applyNumberFormat="1" applyFont="1" applyFill="1" applyBorder="1" applyAlignment="1" applyProtection="1">
      <protection locked="0"/>
    </xf>
    <xf numFmtId="0" fontId="16" fillId="0" borderId="17" xfId="0" applyFont="1" applyBorder="1" applyAlignment="1" applyProtection="1">
      <alignment horizontal="center"/>
      <protection locked="0"/>
    </xf>
    <xf numFmtId="0" fontId="16" fillId="0" borderId="18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9" fontId="15" fillId="0" borderId="10" xfId="0" applyNumberFormat="1" applyFont="1" applyFill="1" applyBorder="1" applyAlignment="1" applyProtection="1">
      <alignment vertical="center" wrapText="1"/>
      <protection locked="0"/>
    </xf>
    <xf numFmtId="0" fontId="15" fillId="0" borderId="10" xfId="0" applyFont="1" applyFill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14" fontId="13" fillId="6" borderId="0" xfId="0" applyNumberFormat="1" applyFont="1" applyFill="1" applyBorder="1" applyAlignment="1" applyProtection="1">
      <protection locked="0"/>
    </xf>
    <xf numFmtId="14" fontId="14" fillId="0" borderId="0" xfId="0" applyNumberFormat="1" applyFont="1" applyBorder="1" applyAlignment="1" applyProtection="1">
      <alignment horizontal="center"/>
      <protection locked="0"/>
    </xf>
    <xf numFmtId="14" fontId="0" fillId="6" borderId="5" xfId="0" applyNumberFormat="1" applyFill="1" applyBorder="1" applyAlignment="1" applyProtection="1">
      <alignment horizontal="center"/>
      <protection locked="0"/>
    </xf>
    <xf numFmtId="0" fontId="14" fillId="0" borderId="14" xfId="0" applyFont="1" applyBorder="1" applyProtection="1">
      <protection locked="0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14" fontId="4" fillId="0" borderId="10" xfId="0" applyNumberFormat="1" applyFont="1" applyBorder="1" applyAlignment="1" applyProtection="1">
      <alignment vertical="center" wrapText="1"/>
      <protection locked="0"/>
    </xf>
    <xf numFmtId="14" fontId="7" fillId="0" borderId="0" xfId="0" applyNumberFormat="1" applyFont="1" applyBorder="1" applyAlignment="1" applyProtection="1">
      <alignment vertical="center" wrapText="1"/>
      <protection locked="0"/>
    </xf>
    <xf numFmtId="2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</cellXfs>
  <cellStyles count="2">
    <cellStyle name="Hipervínculo" xfId="1" builtinId="8"/>
    <cellStyle name="Normal" xfId="0" builtinId="0"/>
  </cellStyles>
  <dxfs count="14">
    <dxf>
      <numFmt numFmtId="2" formatCode="0.00"/>
      <border diagonalUp="0" diagonalDown="0" outline="0">
        <left style="medium">
          <color auto="1"/>
        </left>
        <right/>
        <top/>
        <bottom/>
      </border>
    </dxf>
    <dxf>
      <numFmt numFmtId="2" formatCode="0.00"/>
      <border diagonalUp="0" diagonalDown="0">
        <left style="medium">
          <color auto="1"/>
        </left>
        <right/>
        <top/>
        <bottom/>
      </border>
    </dxf>
    <dxf>
      <numFmt numFmtId="2" formatCode="0.00"/>
      <border diagonalUp="0" diagonalDown="0" outline="0">
        <left style="medium">
          <color auto="1"/>
        </left>
        <right/>
        <top/>
        <bottom/>
      </border>
    </dxf>
    <dxf>
      <numFmt numFmtId="2" formatCode="0.00"/>
      <border diagonalUp="0" diagonalDown="0" outline="0">
        <left style="medium">
          <color auto="1"/>
        </left>
        <right/>
        <top/>
        <bottom/>
      </border>
    </dxf>
    <dxf>
      <numFmt numFmtId="2" formatCode="0.00"/>
    </dxf>
    <dxf>
      <numFmt numFmtId="165" formatCode="0.000"/>
    </dxf>
    <dxf>
      <border outline="0"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ookman Old Style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ookman Old Style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487681</xdr:colOff>
      <xdr:row>0</xdr:row>
      <xdr:rowOff>0</xdr:rowOff>
    </xdr:from>
    <xdr:ext cx="907932" cy="829698"/>
    <xdr:pic>
      <xdr:nvPicPr>
        <xdr:cNvPr id="2" name="2 Imagen" descr="C:\EDU\Nestor\Clases de la UAE\Logo de UAE_grand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1" y="0"/>
          <a:ext cx="907932" cy="829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48597</xdr:colOff>
      <xdr:row>0</xdr:row>
      <xdr:rowOff>58316</xdr:rowOff>
    </xdr:from>
    <xdr:ext cx="544286" cy="497386"/>
    <xdr:pic>
      <xdr:nvPicPr>
        <xdr:cNvPr id="2" name="2 Imagen" descr="C:\EDU\Nestor\Clases de la UAE\Logo de UAE_grand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97" y="58316"/>
          <a:ext cx="544286" cy="497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7" name="Table7" displayName="Table7" ref="A36:A40" totalsRowShown="0" dataDxfId="13">
  <autoFilter ref="A36:A40"/>
  <tableColumns count="1">
    <tableColumn id="1" name="Lista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48:A50" totalsRowShown="0" headerRowDxfId="11" dataDxfId="10">
  <autoFilter ref="A48:A50"/>
  <tableColumns count="1">
    <tableColumn id="1" name="Lista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C48:C52" totalsRowShown="0">
  <autoFilter ref="C48:C52"/>
  <tableColumns count="1">
    <tableColumn id="1" name="Li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F48:F54" totalsRowShown="0">
  <autoFilter ref="F48:F54"/>
  <tableColumns count="1">
    <tableColumn id="1" name="List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I48:I52" totalsRowShown="0">
  <autoFilter ref="I48:I52"/>
  <tableColumns count="1">
    <tableColumn id="1" name="List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K48:N53" totalsRowShown="0">
  <autoFilter ref="K48:N53"/>
  <tableColumns count="4">
    <tableColumn id="1" name="Lista"/>
    <tableColumn id="2" name="Unidades"/>
    <tableColumn id="3" name="Unidad"/>
    <tableColumn id="4" name="Column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C54:C59" totalsRowShown="0">
  <autoFilter ref="C54:C59"/>
  <tableColumns count="1">
    <tableColumn id="1" name="Participación de estudiant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J20:O32" totalsRowShown="0" headerRowDxfId="8" headerRowBorderDxfId="7" tableBorderDxfId="6">
  <autoFilter ref="J20:O32"/>
  <tableColumns count="6">
    <tableColumn id="1" name="Valor hora con beneficios" dataDxfId="5">
      <calculatedColumnFormula>(I21+Table3[[#This Row],[Proporcional SBU]])/173</calculatedColumnFormula>
    </tableColumn>
    <tableColumn id="2" name="IESS 9.15%" dataDxfId="4">
      <calculatedColumnFormula>I21*9.15%</calculatedColumnFormula>
    </tableColumn>
    <tableColumn id="3" name="Fondo 8,33%" dataDxfId="3">
      <calculatedColumnFormula>I21*8.33%</calculatedColumnFormula>
    </tableColumn>
    <tableColumn id="4" name="13th" dataDxfId="2">
      <calculatedColumnFormula>I21/12</calculatedColumnFormula>
    </tableColumn>
    <tableColumn id="5" name="14th" dataDxfId="1">
      <calculatedColumnFormula>F$33/12</calculatedColumnFormula>
    </tableColumn>
    <tableColumn id="6" name="Proporcional SBU" dataDxfId="0">
      <calculatedColumnFormula>SUM(Table3[[#This Row],[IESS 9.15%]:[14th]])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topLeftCell="A28" workbookViewId="0">
      <selection activeCell="D42" sqref="D42"/>
    </sheetView>
  </sheetViews>
  <sheetFormatPr baseColWidth="10" defaultColWidth="11" defaultRowHeight="15" x14ac:dyDescent="0.25"/>
  <cols>
    <col min="1" max="1" width="35.42578125" bestFit="1" customWidth="1"/>
    <col min="2" max="2" width="8" bestFit="1" customWidth="1"/>
    <col min="3" max="3" width="71.7109375" bestFit="1" customWidth="1"/>
  </cols>
  <sheetData>
    <row r="1" spans="1:3" x14ac:dyDescent="0.25">
      <c r="A1" s="193" t="s">
        <v>146</v>
      </c>
      <c r="B1" s="193"/>
      <c r="C1" s="193"/>
    </row>
    <row r="2" spans="1:3" x14ac:dyDescent="0.25">
      <c r="A2" s="193" t="s">
        <v>151</v>
      </c>
      <c r="B2" s="193"/>
      <c r="C2" s="193"/>
    </row>
    <row r="3" spans="1:3" x14ac:dyDescent="0.25">
      <c r="A3" s="193" t="s">
        <v>152</v>
      </c>
      <c r="B3" s="193"/>
      <c r="C3" s="193"/>
    </row>
    <row r="4" spans="1:3" x14ac:dyDescent="0.25">
      <c r="A4" s="156"/>
      <c r="B4" s="156"/>
      <c r="C4" s="156"/>
    </row>
    <row r="5" spans="1:3" x14ac:dyDescent="0.25">
      <c r="A5" s="156"/>
      <c r="B5" s="156"/>
      <c r="C5" s="156"/>
    </row>
    <row r="6" spans="1:3" x14ac:dyDescent="0.25">
      <c r="A6" s="157" t="s">
        <v>153</v>
      </c>
      <c r="B6" s="158" t="s">
        <v>154</v>
      </c>
      <c r="C6" s="158" t="s">
        <v>155</v>
      </c>
    </row>
    <row r="7" spans="1:3" x14ac:dyDescent="0.25">
      <c r="A7" s="108" t="s">
        <v>188</v>
      </c>
      <c r="B7" t="s">
        <v>156</v>
      </c>
      <c r="C7" s="108" t="s">
        <v>172</v>
      </c>
    </row>
    <row r="8" spans="1:3" x14ac:dyDescent="0.25">
      <c r="A8" s="108"/>
      <c r="B8" t="s">
        <v>157</v>
      </c>
      <c r="C8" s="108" t="s">
        <v>173</v>
      </c>
    </row>
    <row r="9" spans="1:3" x14ac:dyDescent="0.25">
      <c r="A9" s="108"/>
      <c r="B9" t="s">
        <v>158</v>
      </c>
      <c r="C9" s="108" t="s">
        <v>174</v>
      </c>
    </row>
    <row r="10" spans="1:3" x14ac:dyDescent="0.25">
      <c r="A10" s="108" t="s">
        <v>189</v>
      </c>
      <c r="B10" t="s">
        <v>159</v>
      </c>
      <c r="C10" s="108" t="s">
        <v>175</v>
      </c>
    </row>
    <row r="11" spans="1:3" x14ac:dyDescent="0.25">
      <c r="A11" s="108"/>
      <c r="B11" t="s">
        <v>160</v>
      </c>
      <c r="C11" s="108" t="s">
        <v>176</v>
      </c>
    </row>
    <row r="12" spans="1:3" x14ac:dyDescent="0.25">
      <c r="A12" s="108" t="s">
        <v>190</v>
      </c>
      <c r="B12" s="108" t="s">
        <v>161</v>
      </c>
      <c r="C12" s="108" t="s">
        <v>177</v>
      </c>
    </row>
    <row r="13" spans="1:3" x14ac:dyDescent="0.25">
      <c r="A13" s="108"/>
      <c r="B13" s="108" t="s">
        <v>162</v>
      </c>
      <c r="C13" s="108" t="s">
        <v>178</v>
      </c>
    </row>
    <row r="14" spans="1:3" x14ac:dyDescent="0.25">
      <c r="A14" s="108"/>
      <c r="B14" s="108" t="s">
        <v>163</v>
      </c>
      <c r="C14" s="108" t="s">
        <v>179</v>
      </c>
    </row>
    <row r="15" spans="1:3" x14ac:dyDescent="0.25">
      <c r="A15" s="108" t="s">
        <v>191</v>
      </c>
      <c r="B15" s="108" t="s">
        <v>164</v>
      </c>
      <c r="C15" s="108" t="s">
        <v>180</v>
      </c>
    </row>
    <row r="16" spans="1:3" x14ac:dyDescent="0.25">
      <c r="A16" s="108"/>
      <c r="B16" s="108" t="s">
        <v>165</v>
      </c>
      <c r="C16" s="108" t="s">
        <v>181</v>
      </c>
    </row>
    <row r="17" spans="1:3" x14ac:dyDescent="0.25">
      <c r="A17" s="108" t="s">
        <v>192</v>
      </c>
      <c r="B17" s="108" t="s">
        <v>166</v>
      </c>
      <c r="C17" s="108" t="s">
        <v>182</v>
      </c>
    </row>
    <row r="18" spans="1:3" x14ac:dyDescent="0.25">
      <c r="A18" s="108"/>
      <c r="B18" s="108" t="s">
        <v>167</v>
      </c>
      <c r="C18" s="108" t="s">
        <v>183</v>
      </c>
    </row>
    <row r="19" spans="1:3" x14ac:dyDescent="0.25">
      <c r="A19" s="108"/>
      <c r="B19" s="108" t="s">
        <v>168</v>
      </c>
      <c r="C19" s="108" t="s">
        <v>184</v>
      </c>
    </row>
    <row r="20" spans="1:3" x14ac:dyDescent="0.25">
      <c r="A20" s="108" t="s">
        <v>193</v>
      </c>
      <c r="B20" s="108" t="s">
        <v>169</v>
      </c>
      <c r="C20" s="108" t="s">
        <v>185</v>
      </c>
    </row>
    <row r="21" spans="1:3" x14ac:dyDescent="0.25">
      <c r="A21" s="108"/>
      <c r="B21" s="108" t="s">
        <v>170</v>
      </c>
      <c r="C21" s="108" t="s">
        <v>186</v>
      </c>
    </row>
    <row r="22" spans="1:3" x14ac:dyDescent="0.25">
      <c r="A22" s="108"/>
      <c r="B22" s="108" t="s">
        <v>171</v>
      </c>
      <c r="C22" s="108" t="s">
        <v>187</v>
      </c>
    </row>
    <row r="27" spans="1:3" x14ac:dyDescent="0.25">
      <c r="A27" s="133" t="s">
        <v>194</v>
      </c>
    </row>
    <row r="28" spans="1:3" x14ac:dyDescent="0.25">
      <c r="A28" s="108" t="s">
        <v>188</v>
      </c>
    </row>
    <row r="29" spans="1:3" x14ac:dyDescent="0.25">
      <c r="A29" s="108" t="s">
        <v>189</v>
      </c>
    </row>
    <row r="30" spans="1:3" x14ac:dyDescent="0.25">
      <c r="A30" s="108" t="s">
        <v>190</v>
      </c>
    </row>
    <row r="31" spans="1:3" x14ac:dyDescent="0.25">
      <c r="A31" s="108" t="s">
        <v>191</v>
      </c>
    </row>
    <row r="32" spans="1:3" x14ac:dyDescent="0.25">
      <c r="A32" s="108" t="s">
        <v>192</v>
      </c>
    </row>
    <row r="33" spans="1:15" x14ac:dyDescent="0.25">
      <c r="A33" s="108" t="s">
        <v>193</v>
      </c>
    </row>
    <row r="36" spans="1:15" x14ac:dyDescent="0.25">
      <c r="A36" t="s">
        <v>109</v>
      </c>
    </row>
    <row r="37" spans="1:15" x14ac:dyDescent="0.25">
      <c r="A37" s="153" t="s">
        <v>147</v>
      </c>
    </row>
    <row r="38" spans="1:15" x14ac:dyDescent="0.25">
      <c r="A38" s="153" t="s">
        <v>148</v>
      </c>
    </row>
    <row r="39" spans="1:15" x14ac:dyDescent="0.25">
      <c r="A39" s="153" t="s">
        <v>149</v>
      </c>
    </row>
    <row r="40" spans="1:15" x14ac:dyDescent="0.25">
      <c r="A40" s="154" t="s">
        <v>150</v>
      </c>
    </row>
    <row r="41" spans="1:15" x14ac:dyDescent="0.25">
      <c r="A41" s="155" t="s">
        <v>145</v>
      </c>
    </row>
    <row r="47" spans="1:15" x14ac:dyDescent="0.25">
      <c r="A47" s="133" t="s">
        <v>100</v>
      </c>
      <c r="C47" s="133" t="s">
        <v>49</v>
      </c>
      <c r="F47" s="195" t="s">
        <v>112</v>
      </c>
      <c r="G47" s="195"/>
      <c r="H47" s="195"/>
      <c r="I47" s="196" t="s">
        <v>117</v>
      </c>
      <c r="J47" s="196"/>
      <c r="K47" t="s">
        <v>123</v>
      </c>
      <c r="L47" t="s">
        <v>126</v>
      </c>
      <c r="M47" t="s">
        <v>130</v>
      </c>
      <c r="N47" s="194" t="s">
        <v>135</v>
      </c>
      <c r="O47" s="194"/>
    </row>
    <row r="48" spans="1:15" x14ac:dyDescent="0.25">
      <c r="A48" s="133" t="s">
        <v>109</v>
      </c>
      <c r="C48" t="s">
        <v>109</v>
      </c>
      <c r="F48" t="s">
        <v>109</v>
      </c>
      <c r="I48" t="s">
        <v>109</v>
      </c>
      <c r="K48" t="s">
        <v>109</v>
      </c>
      <c r="L48" t="s">
        <v>127</v>
      </c>
      <c r="M48" t="s">
        <v>131</v>
      </c>
      <c r="N48" t="s">
        <v>101</v>
      </c>
    </row>
    <row r="49" spans="1:14" x14ac:dyDescent="0.25">
      <c r="A49" s="133" t="s">
        <v>98</v>
      </c>
      <c r="C49" t="s">
        <v>104</v>
      </c>
      <c r="F49" t="s">
        <v>113</v>
      </c>
      <c r="I49" t="s">
        <v>118</v>
      </c>
      <c r="K49" t="s">
        <v>13</v>
      </c>
      <c r="L49" t="s">
        <v>128</v>
      </c>
      <c r="M49" t="s">
        <v>132</v>
      </c>
      <c r="N49" t="s">
        <v>104</v>
      </c>
    </row>
    <row r="50" spans="1:14" x14ac:dyDescent="0.25">
      <c r="A50" s="133" t="s">
        <v>99</v>
      </c>
      <c r="C50" t="s">
        <v>105</v>
      </c>
      <c r="F50" t="s">
        <v>114</v>
      </c>
      <c r="I50" t="s">
        <v>119</v>
      </c>
      <c r="K50" t="s">
        <v>124</v>
      </c>
      <c r="L50" t="s">
        <v>129</v>
      </c>
      <c r="M50" t="s">
        <v>133</v>
      </c>
      <c r="N50" t="s">
        <v>136</v>
      </c>
    </row>
    <row r="51" spans="1:14" x14ac:dyDescent="0.25">
      <c r="A51" s="133"/>
      <c r="C51" t="s">
        <v>107</v>
      </c>
      <c r="F51" t="s">
        <v>12</v>
      </c>
      <c r="I51" t="s">
        <v>121</v>
      </c>
      <c r="K51" t="s">
        <v>125</v>
      </c>
      <c r="L51" t="s">
        <v>127</v>
      </c>
      <c r="M51" t="s">
        <v>134</v>
      </c>
      <c r="N51" t="s">
        <v>105</v>
      </c>
    </row>
    <row r="52" spans="1:14" x14ac:dyDescent="0.25">
      <c r="C52" t="s">
        <v>110</v>
      </c>
      <c r="F52" t="s">
        <v>106</v>
      </c>
      <c r="I52" t="s">
        <v>120</v>
      </c>
      <c r="N52" t="s">
        <v>137</v>
      </c>
    </row>
    <row r="53" spans="1:14" x14ac:dyDescent="0.25">
      <c r="F53" t="s">
        <v>115</v>
      </c>
      <c r="N53" t="s">
        <v>138</v>
      </c>
    </row>
    <row r="54" spans="1:14" x14ac:dyDescent="0.25">
      <c r="C54" t="s">
        <v>220</v>
      </c>
      <c r="F54" t="s">
        <v>116</v>
      </c>
    </row>
    <row r="55" spans="1:14" x14ac:dyDescent="0.25">
      <c r="C55" t="s">
        <v>218</v>
      </c>
    </row>
    <row r="56" spans="1:14" x14ac:dyDescent="0.25">
      <c r="C56" t="s">
        <v>215</v>
      </c>
    </row>
    <row r="57" spans="1:14" x14ac:dyDescent="0.25">
      <c r="C57" t="s">
        <v>216</v>
      </c>
    </row>
    <row r="58" spans="1:14" x14ac:dyDescent="0.25">
      <c r="C58" t="s">
        <v>217</v>
      </c>
    </row>
    <row r="59" spans="1:14" x14ac:dyDescent="0.25">
      <c r="C59" t="s">
        <v>219</v>
      </c>
    </row>
  </sheetData>
  <mergeCells count="6">
    <mergeCell ref="A1:C1"/>
    <mergeCell ref="A2:C2"/>
    <mergeCell ref="A3:C3"/>
    <mergeCell ref="N47:O47"/>
    <mergeCell ref="F47:H47"/>
    <mergeCell ref="I47:J47"/>
  </mergeCells>
  <pageMargins left="0.7" right="0.7" top="0.75" bottom="0.75" header="0.3" footer="0.3"/>
  <drawing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23"/>
  <sheetViews>
    <sheetView tabSelected="1" view="pageBreakPreview" zoomScale="98" zoomScaleNormal="98" zoomScaleSheetLayoutView="98" workbookViewId="0">
      <selection activeCell="A2" sqref="A2:I2"/>
    </sheetView>
  </sheetViews>
  <sheetFormatPr baseColWidth="10" defaultColWidth="11" defaultRowHeight="15" x14ac:dyDescent="0.25"/>
  <cols>
    <col min="1" max="1" width="9" style="12" customWidth="1"/>
    <col min="2" max="2" width="25.7109375" customWidth="1"/>
    <col min="3" max="3" width="11" customWidth="1"/>
    <col min="4" max="4" width="10" style="5" customWidth="1"/>
    <col min="5" max="5" width="10.42578125" style="5" customWidth="1"/>
    <col min="6" max="6" width="18.5703125" customWidth="1"/>
    <col min="7" max="7" width="8.85546875" style="76" customWidth="1"/>
    <col min="8" max="8" width="10.140625" style="18" customWidth="1"/>
    <col min="9" max="9" width="10" style="42" customWidth="1"/>
    <col min="10" max="10" width="15.85546875" customWidth="1"/>
    <col min="12" max="12" width="13.5703125" customWidth="1"/>
  </cols>
  <sheetData>
    <row r="1" spans="1:13" ht="15" customHeight="1" x14ac:dyDescent="0.3">
      <c r="A1" s="220" t="s">
        <v>26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3" ht="15" customHeight="1" x14ac:dyDescent="0.3">
      <c r="A2" s="197" t="s">
        <v>263</v>
      </c>
      <c r="B2" s="198"/>
      <c r="C2" s="198"/>
      <c r="D2" s="198"/>
      <c r="E2" s="198"/>
      <c r="F2" s="198"/>
      <c r="G2" s="198"/>
      <c r="H2" s="198"/>
      <c r="I2" s="198"/>
      <c r="J2" s="178"/>
    </row>
    <row r="3" spans="1:13" ht="15" customHeight="1" x14ac:dyDescent="0.25">
      <c r="A3" s="223" t="s">
        <v>27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3" ht="32.65" customHeight="1" x14ac:dyDescent="0.25">
      <c r="A4" s="111" t="s">
        <v>0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3" ht="21.75" customHeight="1" thickBot="1" x14ac:dyDescent="0.3">
      <c r="A5" s="112" t="s">
        <v>221</v>
      </c>
      <c r="B5" s="109"/>
      <c r="C5" s="109"/>
      <c r="D5" s="110"/>
      <c r="E5" s="109"/>
      <c r="F5" s="109"/>
      <c r="G5" s="109"/>
      <c r="H5" s="109"/>
      <c r="I5" s="109"/>
      <c r="J5" s="344"/>
    </row>
    <row r="6" spans="1:13" ht="21" customHeight="1" thickBot="1" x14ac:dyDescent="0.3">
      <c r="A6" s="114" t="s">
        <v>36</v>
      </c>
      <c r="B6" s="345"/>
      <c r="C6" s="346"/>
      <c r="D6" s="297" t="s">
        <v>1</v>
      </c>
      <c r="E6" s="359"/>
      <c r="G6" s="296" t="s">
        <v>40</v>
      </c>
      <c r="H6" s="359"/>
      <c r="I6"/>
      <c r="J6" s="344"/>
    </row>
    <row r="7" spans="1:13" ht="21" customHeight="1" thickBot="1" x14ac:dyDescent="0.3">
      <c r="A7" s="115" t="s">
        <v>35</v>
      </c>
      <c r="B7" s="116"/>
      <c r="C7" s="295"/>
      <c r="D7" s="117"/>
      <c r="E7" s="117"/>
      <c r="F7" s="117"/>
      <c r="G7" s="117"/>
      <c r="H7" s="117"/>
      <c r="I7" s="117"/>
      <c r="J7" s="347"/>
    </row>
    <row r="8" spans="1:13" s="1" customFormat="1" ht="21" customHeight="1" thickBot="1" x14ac:dyDescent="0.3">
      <c r="A8" s="40"/>
      <c r="B8" s="23"/>
      <c r="C8" s="23"/>
      <c r="D8" s="24"/>
      <c r="E8" s="25"/>
      <c r="F8" s="26"/>
      <c r="G8" s="55"/>
      <c r="H8" s="19"/>
      <c r="I8" s="41"/>
    </row>
    <row r="9" spans="1:13" ht="14.65" customHeight="1" x14ac:dyDescent="0.25">
      <c r="A9" s="238" t="s">
        <v>38</v>
      </c>
      <c r="B9" s="239"/>
      <c r="C9" s="239"/>
      <c r="D9" s="239"/>
      <c r="E9" s="239"/>
      <c r="F9" s="239"/>
      <c r="G9" s="240"/>
      <c r="H9" s="218" t="s">
        <v>37</v>
      </c>
      <c r="I9" s="219"/>
      <c r="J9" s="235" t="s">
        <v>50</v>
      </c>
    </row>
    <row r="10" spans="1:13" ht="18" customHeight="1" x14ac:dyDescent="0.25">
      <c r="A10" s="241" t="s">
        <v>3</v>
      </c>
      <c r="B10" s="242"/>
      <c r="C10" s="242"/>
      <c r="D10" s="242"/>
      <c r="E10" s="242"/>
      <c r="F10" s="242"/>
      <c r="G10" s="243"/>
      <c r="H10" s="94" t="s">
        <v>6</v>
      </c>
      <c r="I10" s="98" t="s">
        <v>46</v>
      </c>
      <c r="J10" s="236"/>
    </row>
    <row r="11" spans="1:13" ht="28.15" customHeight="1" thickBot="1" x14ac:dyDescent="0.3">
      <c r="A11" s="298" t="s">
        <v>91</v>
      </c>
      <c r="B11" s="299" t="s">
        <v>33</v>
      </c>
      <c r="C11" s="300" t="s">
        <v>198</v>
      </c>
      <c r="D11" s="301" t="s">
        <v>90</v>
      </c>
      <c r="E11" s="302" t="s">
        <v>34</v>
      </c>
      <c r="F11" s="302" t="s">
        <v>30</v>
      </c>
      <c r="G11" s="56" t="s">
        <v>32</v>
      </c>
      <c r="H11" s="54"/>
      <c r="I11" s="99"/>
      <c r="J11" s="237"/>
    </row>
    <row r="12" spans="1:13" x14ac:dyDescent="0.25">
      <c r="A12" s="303"/>
      <c r="B12" s="304" t="s">
        <v>7</v>
      </c>
      <c r="C12" s="304"/>
      <c r="D12" s="304"/>
      <c r="E12" s="304"/>
      <c r="F12" s="305"/>
      <c r="G12" s="57">
        <f>G13+G21</f>
        <v>0</v>
      </c>
      <c r="H12" s="57">
        <f t="shared" ref="H12:I12" si="0">H13+H21</f>
        <v>0</v>
      </c>
      <c r="I12" s="57">
        <f t="shared" si="0"/>
        <v>0</v>
      </c>
      <c r="J12" s="92"/>
    </row>
    <row r="13" spans="1:13" x14ac:dyDescent="0.25">
      <c r="A13" s="306"/>
      <c r="B13" s="228" t="s">
        <v>250</v>
      </c>
      <c r="C13" s="228"/>
      <c r="D13" s="228"/>
      <c r="E13" s="228"/>
      <c r="F13" s="228"/>
      <c r="G13" s="58">
        <f>SUM(G14:G18)</f>
        <v>0</v>
      </c>
      <c r="H13" s="16">
        <f>SUM(H14:H18)</f>
        <v>0</v>
      </c>
      <c r="I13" s="100">
        <f>SUM(I14:I18)</f>
        <v>0</v>
      </c>
      <c r="J13" s="92"/>
    </row>
    <row r="14" spans="1:13" x14ac:dyDescent="0.25">
      <c r="A14" s="307" t="s">
        <v>41</v>
      </c>
      <c r="B14" s="44"/>
      <c r="C14" s="44"/>
      <c r="D14" s="14"/>
      <c r="E14" s="14"/>
      <c r="F14" s="17"/>
      <c r="G14" s="182">
        <f>C14*D14*E14</f>
        <v>0</v>
      </c>
      <c r="H14" s="85">
        <v>0</v>
      </c>
      <c r="I14" s="101">
        <f>IF(G14=" "," ",(G14-H14))</f>
        <v>0</v>
      </c>
      <c r="J14" s="92"/>
    </row>
    <row r="15" spans="1:13" x14ac:dyDescent="0.25">
      <c r="A15" s="307" t="s">
        <v>41</v>
      </c>
      <c r="B15" s="44"/>
      <c r="C15" s="44"/>
      <c r="D15" s="14"/>
      <c r="E15" s="14"/>
      <c r="F15" s="17"/>
      <c r="G15" s="182">
        <f t="shared" ref="G15:G19" si="1">C15*D15*E15</f>
        <v>0</v>
      </c>
      <c r="H15" s="85">
        <v>0</v>
      </c>
      <c r="I15" s="101">
        <f t="shared" ref="I15:I19" si="2">IF(G15=" "," ",(G15-H15))</f>
        <v>0</v>
      </c>
      <c r="J15" s="92"/>
    </row>
    <row r="16" spans="1:13" x14ac:dyDescent="0.25">
      <c r="A16" s="307" t="s">
        <v>41</v>
      </c>
      <c r="B16" s="44"/>
      <c r="C16" s="44"/>
      <c r="D16" s="14"/>
      <c r="E16" s="14"/>
      <c r="F16" s="17"/>
      <c r="G16" s="182">
        <f t="shared" si="1"/>
        <v>0</v>
      </c>
      <c r="H16" s="85">
        <v>0</v>
      </c>
      <c r="I16" s="101">
        <f t="shared" si="2"/>
        <v>0</v>
      </c>
      <c r="J16" s="92"/>
      <c r="L16" s="1"/>
      <c r="M16" s="1"/>
    </row>
    <row r="17" spans="1:13" x14ac:dyDescent="0.25">
      <c r="A17" s="307" t="s">
        <v>41</v>
      </c>
      <c r="B17" s="44"/>
      <c r="C17" s="44"/>
      <c r="D17" s="14"/>
      <c r="E17" s="14"/>
      <c r="F17" s="17"/>
      <c r="G17" s="182">
        <f t="shared" si="1"/>
        <v>0</v>
      </c>
      <c r="H17" s="85">
        <v>0</v>
      </c>
      <c r="I17" s="101">
        <f t="shared" si="2"/>
        <v>0</v>
      </c>
      <c r="J17" s="92"/>
      <c r="L17" s="1"/>
      <c r="M17" s="1"/>
    </row>
    <row r="18" spans="1:13" x14ac:dyDescent="0.25">
      <c r="A18" s="307" t="s">
        <v>41</v>
      </c>
      <c r="B18" s="44"/>
      <c r="C18" s="44"/>
      <c r="D18" s="14"/>
      <c r="E18" s="14"/>
      <c r="F18" s="17"/>
      <c r="G18" s="182">
        <f t="shared" si="1"/>
        <v>0</v>
      </c>
      <c r="H18" s="85">
        <v>0</v>
      </c>
      <c r="I18" s="101">
        <f t="shared" si="2"/>
        <v>0</v>
      </c>
      <c r="J18" s="92"/>
      <c r="L18" s="43"/>
      <c r="M18" s="1"/>
    </row>
    <row r="19" spans="1:13" x14ac:dyDescent="0.25">
      <c r="A19" s="307" t="s">
        <v>41</v>
      </c>
      <c r="B19" s="17"/>
      <c r="C19" s="17"/>
      <c r="D19" s="14"/>
      <c r="E19" s="14"/>
      <c r="F19" s="17"/>
      <c r="G19" s="182">
        <f t="shared" si="1"/>
        <v>0</v>
      </c>
      <c r="H19" s="85">
        <v>0</v>
      </c>
      <c r="I19" s="101">
        <f t="shared" si="2"/>
        <v>0</v>
      </c>
      <c r="J19" s="92"/>
      <c r="L19" s="43"/>
      <c r="M19" s="1"/>
    </row>
    <row r="20" spans="1:13" ht="23.25" customHeight="1" x14ac:dyDescent="0.25">
      <c r="A20" s="307"/>
      <c r="B20" s="171"/>
      <c r="C20" s="171" t="s">
        <v>198</v>
      </c>
      <c r="D20" s="244" t="s">
        <v>251</v>
      </c>
      <c r="E20" s="244"/>
      <c r="F20" s="171"/>
      <c r="G20" s="59"/>
      <c r="H20" s="170"/>
      <c r="I20" s="101"/>
      <c r="J20" s="92"/>
      <c r="L20" s="43"/>
      <c r="M20" s="1"/>
    </row>
    <row r="21" spans="1:13" x14ac:dyDescent="0.25">
      <c r="A21" s="306"/>
      <c r="B21" s="217" t="s">
        <v>53</v>
      </c>
      <c r="C21" s="217"/>
      <c r="D21" s="217"/>
      <c r="E21" s="217"/>
      <c r="F21" s="217"/>
      <c r="G21" s="58">
        <f>SUM(G22:G23)</f>
        <v>0</v>
      </c>
      <c r="H21" s="16">
        <f>SUM(H22:H23)</f>
        <v>0</v>
      </c>
      <c r="I21" s="100">
        <f>SUM(I22:I23)</f>
        <v>0</v>
      </c>
      <c r="J21" s="92"/>
    </row>
    <row r="22" spans="1:13" x14ac:dyDescent="0.25">
      <c r="A22" s="307" t="s">
        <v>52</v>
      </c>
      <c r="B22" s="179"/>
      <c r="C22" s="186"/>
      <c r="D22" s="245"/>
      <c r="E22" s="246"/>
      <c r="F22" s="86"/>
      <c r="G22" s="59" t="str">
        <f>IF(D22=0," ",(C22*D22))</f>
        <v xml:space="preserve"> </v>
      </c>
      <c r="H22" s="85">
        <v>0</v>
      </c>
      <c r="I22" s="101" t="str">
        <f>IF(G22=" "," ",(G22-H22))</f>
        <v xml:space="preserve"> </v>
      </c>
      <c r="J22" s="92"/>
    </row>
    <row r="23" spans="1:13" x14ac:dyDescent="0.25">
      <c r="A23" s="307" t="s">
        <v>52</v>
      </c>
      <c r="B23" s="187"/>
      <c r="C23" s="187"/>
      <c r="D23" s="245"/>
      <c r="E23" s="246"/>
      <c r="F23" s="87"/>
      <c r="G23" s="59" t="str">
        <f t="shared" ref="G23:G24" si="3">IF(D23=0," ",(C23*D23))</f>
        <v xml:space="preserve"> </v>
      </c>
      <c r="H23" s="85">
        <v>0</v>
      </c>
      <c r="I23" s="101" t="str">
        <f>IF(G23=" "," ",(G23-H23))</f>
        <v xml:space="preserve"> </v>
      </c>
      <c r="J23" s="92"/>
    </row>
    <row r="24" spans="1:13" s="1" customFormat="1" ht="15.75" thickBot="1" x14ac:dyDescent="0.3">
      <c r="A24" s="307" t="s">
        <v>52</v>
      </c>
      <c r="B24" s="187"/>
      <c r="C24" s="187"/>
      <c r="D24" s="247"/>
      <c r="E24" s="248"/>
      <c r="F24" s="87"/>
      <c r="G24" s="59" t="str">
        <f t="shared" si="3"/>
        <v xml:space="preserve"> </v>
      </c>
      <c r="H24" s="85">
        <v>0</v>
      </c>
      <c r="I24" s="101" t="str">
        <f>IF(G24=" "," ",(G24-H24))</f>
        <v xml:space="preserve"> </v>
      </c>
      <c r="J24" s="358"/>
    </row>
    <row r="25" spans="1:13" x14ac:dyDescent="0.25">
      <c r="A25" s="308" t="s">
        <v>33</v>
      </c>
      <c r="B25" s="309"/>
      <c r="C25" s="310" t="s">
        <v>92</v>
      </c>
      <c r="D25" s="311" t="s">
        <v>93</v>
      </c>
      <c r="E25" s="312" t="s">
        <v>252</v>
      </c>
      <c r="F25" s="312" t="s">
        <v>30</v>
      </c>
      <c r="G25" s="61" t="s">
        <v>32</v>
      </c>
      <c r="H25" s="27"/>
      <c r="I25" s="102"/>
      <c r="J25" s="92"/>
    </row>
    <row r="26" spans="1:13" ht="19.899999999999999" customHeight="1" thickBot="1" x14ac:dyDescent="0.3">
      <c r="A26" s="313" t="s">
        <v>51</v>
      </c>
      <c r="B26" s="314" t="s">
        <v>231</v>
      </c>
      <c r="C26" s="314"/>
      <c r="D26" s="314"/>
      <c r="E26" s="314"/>
      <c r="F26" s="315"/>
      <c r="G26" s="62">
        <f>G27+G41</f>
        <v>0</v>
      </c>
      <c r="H26" s="62">
        <f>H27+H41</f>
        <v>0</v>
      </c>
      <c r="I26" s="62">
        <f>I27+I41</f>
        <v>0</v>
      </c>
      <c r="J26" s="92"/>
    </row>
    <row r="27" spans="1:13" ht="10.15" customHeight="1" x14ac:dyDescent="0.25">
      <c r="A27" s="306"/>
      <c r="B27" s="229" t="s">
        <v>10</v>
      </c>
      <c r="C27" s="230"/>
      <c r="D27" s="230"/>
      <c r="E27" s="230"/>
      <c r="F27" s="230"/>
      <c r="G27" s="63">
        <f>G28+G32+G38</f>
        <v>0</v>
      </c>
      <c r="H27" s="63">
        <f>H28+H32+H38</f>
        <v>0</v>
      </c>
      <c r="I27" s="63">
        <f>I28+I32+I38</f>
        <v>0</v>
      </c>
      <c r="J27" s="92"/>
    </row>
    <row r="28" spans="1:13" ht="12.6" customHeight="1" x14ac:dyDescent="0.25">
      <c r="A28" s="306"/>
      <c r="B28" s="232" t="s">
        <v>253</v>
      </c>
      <c r="C28" s="217"/>
      <c r="D28" s="217"/>
      <c r="E28" s="217"/>
      <c r="F28" s="233"/>
      <c r="G28" s="58">
        <f>SUM(G29:G31)</f>
        <v>0</v>
      </c>
      <c r="H28" s="16">
        <f>SUM(H29:H31)</f>
        <v>0</v>
      </c>
      <c r="I28" s="100">
        <f>G28-H28</f>
        <v>0</v>
      </c>
      <c r="J28" s="92"/>
    </row>
    <row r="29" spans="1:13" ht="16.149999999999999" customHeight="1" x14ac:dyDescent="0.25">
      <c r="A29" s="307" t="s">
        <v>52</v>
      </c>
      <c r="B29" s="78"/>
      <c r="C29" s="78"/>
      <c r="D29" s="6"/>
      <c r="E29" s="146"/>
      <c r="F29" s="147"/>
      <c r="G29" s="59" t="str">
        <f>IF(D29=0," ",(D29*E29*C29))</f>
        <v xml:space="preserve"> </v>
      </c>
      <c r="H29" s="85"/>
      <c r="I29" s="101" t="str">
        <f>IF(G29=" "," ",(G29-H29))</f>
        <v xml:space="preserve"> </v>
      </c>
      <c r="J29" s="92"/>
    </row>
    <row r="30" spans="1:13" ht="16.149999999999999" customHeight="1" x14ac:dyDescent="0.25">
      <c r="A30" s="307" t="s">
        <v>52</v>
      </c>
      <c r="B30" s="78"/>
      <c r="C30" s="78"/>
      <c r="D30" s="6"/>
      <c r="E30" s="146"/>
      <c r="F30" s="147"/>
      <c r="G30" s="59" t="str">
        <f>IF(D30=0," ",(D30*E30*C30))</f>
        <v xml:space="preserve"> </v>
      </c>
      <c r="H30" s="85"/>
      <c r="I30" s="101" t="str">
        <f>IF(G30=" "," ",(G30-H30))</f>
        <v xml:space="preserve"> </v>
      </c>
      <c r="J30" s="92"/>
    </row>
    <row r="31" spans="1:13" ht="14.65" customHeight="1" x14ac:dyDescent="0.25">
      <c r="A31" s="307" t="s">
        <v>52</v>
      </c>
      <c r="B31" s="45"/>
      <c r="C31" s="45"/>
      <c r="D31" s="6"/>
      <c r="E31" s="146"/>
      <c r="F31" s="147"/>
      <c r="G31" s="59" t="str">
        <f>IF(D31=0," ",(D31*E31*C31))</f>
        <v xml:space="preserve"> </v>
      </c>
      <c r="H31" s="85"/>
      <c r="I31" s="101" t="str">
        <f>IF(G31=" "," ",(G31-H31))</f>
        <v xml:space="preserve"> </v>
      </c>
      <c r="J31" s="92"/>
    </row>
    <row r="32" spans="1:13" ht="12" customHeight="1" x14ac:dyDescent="0.25">
      <c r="A32" s="306"/>
      <c r="B32" s="232" t="s">
        <v>233</v>
      </c>
      <c r="C32" s="217"/>
      <c r="D32" s="217"/>
      <c r="E32" s="217"/>
      <c r="F32" s="233"/>
      <c r="G32" s="58">
        <f>SUM(G33:G34:G37)</f>
        <v>0</v>
      </c>
      <c r="H32" s="16">
        <f>SUM(H33:H34)</f>
        <v>0</v>
      </c>
      <c r="I32" s="100">
        <f t="shared" ref="I32" si="4">G32-H32</f>
        <v>0</v>
      </c>
      <c r="J32" s="92"/>
    </row>
    <row r="33" spans="1:11" ht="14.65" customHeight="1" x14ac:dyDescent="0.25">
      <c r="A33" s="307" t="s">
        <v>52</v>
      </c>
      <c r="B33" s="78" t="s">
        <v>254</v>
      </c>
      <c r="C33" s="78"/>
      <c r="D33" s="6"/>
      <c r="E33" s="316"/>
      <c r="F33" s="147"/>
      <c r="G33" s="59" t="str">
        <f>IF(D33=0," ",(D33*E33*C33))</f>
        <v xml:space="preserve"> </v>
      </c>
      <c r="H33" s="15">
        <f t="shared" ref="H33:H37" si="5">SUM(H34:H35)</f>
        <v>0</v>
      </c>
      <c r="I33" s="101" t="str">
        <f>IF(G33=" "," ",(G33-H33))</f>
        <v xml:space="preserve"> </v>
      </c>
      <c r="J33" s="92"/>
    </row>
    <row r="34" spans="1:11" ht="15" customHeight="1" x14ac:dyDescent="0.25">
      <c r="A34" s="307" t="s">
        <v>52</v>
      </c>
      <c r="B34" s="45"/>
      <c r="C34" s="45"/>
      <c r="D34" s="6"/>
      <c r="E34" s="316"/>
      <c r="F34" s="147"/>
      <c r="G34" s="59" t="str">
        <f>IF(D34=0," ",(D34*E34*C34))</f>
        <v xml:space="preserve"> </v>
      </c>
      <c r="H34" s="15">
        <f t="shared" si="5"/>
        <v>0</v>
      </c>
      <c r="I34" s="101" t="str">
        <f>IF(G34=" "," ",(G34-H34))</f>
        <v xml:space="preserve"> </v>
      </c>
      <c r="J34" s="92"/>
    </row>
    <row r="35" spans="1:11" ht="15" customHeight="1" x14ac:dyDescent="0.25">
      <c r="A35" s="307" t="s">
        <v>52</v>
      </c>
      <c r="B35" s="127"/>
      <c r="C35" s="127"/>
      <c r="D35" s="128"/>
      <c r="E35" s="316"/>
      <c r="F35" s="147"/>
      <c r="G35" s="59" t="str">
        <f t="shared" ref="G35:G37" si="6">IF(D35=0," ",(D35*E35*C35))</f>
        <v xml:space="preserve"> </v>
      </c>
      <c r="H35" s="15">
        <f t="shared" si="5"/>
        <v>0</v>
      </c>
      <c r="I35" s="101" t="str">
        <f t="shared" ref="I35:I36" si="7">IF(G35=" "," ",(G35-H35))</f>
        <v xml:space="preserve"> </v>
      </c>
      <c r="J35" s="92"/>
    </row>
    <row r="36" spans="1:11" ht="15" customHeight="1" x14ac:dyDescent="0.25">
      <c r="A36" s="307" t="s">
        <v>52</v>
      </c>
      <c r="B36" s="127"/>
      <c r="C36" s="127"/>
      <c r="D36" s="128"/>
      <c r="E36" s="316"/>
      <c r="F36" s="147"/>
      <c r="G36" s="59" t="str">
        <f t="shared" si="6"/>
        <v xml:space="preserve"> </v>
      </c>
      <c r="H36" s="15">
        <f t="shared" si="5"/>
        <v>0</v>
      </c>
      <c r="I36" s="101" t="str">
        <f t="shared" si="7"/>
        <v xml:space="preserve"> </v>
      </c>
      <c r="J36" s="92"/>
    </row>
    <row r="37" spans="1:11" ht="15" customHeight="1" x14ac:dyDescent="0.25">
      <c r="A37" s="307" t="s">
        <v>52</v>
      </c>
      <c r="B37" s="127"/>
      <c r="C37" s="127"/>
      <c r="D37" s="128"/>
      <c r="E37" s="316"/>
      <c r="F37" s="147"/>
      <c r="G37" s="59" t="str">
        <f t="shared" si="6"/>
        <v xml:space="preserve"> </v>
      </c>
      <c r="H37" s="15">
        <f t="shared" si="5"/>
        <v>0</v>
      </c>
      <c r="I37" s="101" t="str">
        <f>IF(G37=" "," ",(G37-H37))</f>
        <v xml:space="preserve"> </v>
      </c>
      <c r="J37" s="92"/>
    </row>
    <row r="38" spans="1:11" ht="15" customHeight="1" x14ac:dyDescent="0.25">
      <c r="A38" s="317"/>
      <c r="B38" s="232" t="s">
        <v>232</v>
      </c>
      <c r="C38" s="217"/>
      <c r="D38" s="217"/>
      <c r="E38" s="217"/>
      <c r="F38" s="233"/>
      <c r="G38" s="58">
        <f>SUM(G39:G40:G40)</f>
        <v>0</v>
      </c>
      <c r="H38" s="58">
        <f>SUM(H39:H40:H40)</f>
        <v>0</v>
      </c>
      <c r="I38" s="58">
        <f>SUM(I39:I40:I40)</f>
        <v>0</v>
      </c>
      <c r="J38" s="92"/>
    </row>
    <row r="39" spans="1:11" ht="15" customHeight="1" x14ac:dyDescent="0.25">
      <c r="A39" s="307" t="s">
        <v>52</v>
      </c>
      <c r="B39" s="127"/>
      <c r="C39" s="127"/>
      <c r="D39" s="128"/>
      <c r="E39" s="129"/>
      <c r="F39" s="129"/>
      <c r="G39" s="59" t="str">
        <f>IF(D39=0," ",(D39*E39*C39))</f>
        <v xml:space="preserve"> </v>
      </c>
      <c r="H39" s="85"/>
      <c r="I39" s="101" t="str">
        <f>IF(G39=" "," ",(G39-H39))</f>
        <v xml:space="preserve"> </v>
      </c>
      <c r="J39" s="92"/>
    </row>
    <row r="40" spans="1:11" ht="15" customHeight="1" x14ac:dyDescent="0.25">
      <c r="A40" s="307" t="s">
        <v>52</v>
      </c>
      <c r="B40" s="127"/>
      <c r="C40" s="127"/>
      <c r="D40" s="128"/>
      <c r="E40" s="129"/>
      <c r="F40" s="129"/>
      <c r="G40" s="59" t="str">
        <f>IF(D40=0," ",(D40*E40*C40))</f>
        <v xml:space="preserve"> </v>
      </c>
      <c r="H40" s="85"/>
      <c r="I40" s="101" t="str">
        <f>IF(G40=" "," ",(G40-H40))</f>
        <v xml:space="preserve"> </v>
      </c>
      <c r="J40" s="92"/>
    </row>
    <row r="41" spans="1:11" x14ac:dyDescent="0.25">
      <c r="A41" s="306"/>
      <c r="B41" s="318" t="s">
        <v>264</v>
      </c>
      <c r="C41" s="318"/>
      <c r="D41" s="318"/>
      <c r="E41" s="318"/>
      <c r="F41" s="319"/>
      <c r="G41" s="65">
        <f>G43+G46</f>
        <v>0</v>
      </c>
      <c r="H41" s="65">
        <f t="shared" ref="H41:I41" si="8">H43+H46</f>
        <v>0</v>
      </c>
      <c r="I41" s="65">
        <f t="shared" si="8"/>
        <v>0</v>
      </c>
      <c r="J41" s="92"/>
      <c r="K41" s="1"/>
    </row>
    <row r="42" spans="1:11" x14ac:dyDescent="0.25">
      <c r="A42" s="306"/>
      <c r="B42" s="320" t="s">
        <v>54</v>
      </c>
      <c r="C42" s="321"/>
      <c r="D42" s="321"/>
      <c r="E42" s="321"/>
      <c r="F42" s="322"/>
      <c r="G42" s="65"/>
      <c r="H42" s="11"/>
      <c r="I42" s="104"/>
      <c r="J42" s="92"/>
      <c r="K42" s="1"/>
    </row>
    <row r="43" spans="1:11" ht="12.6" customHeight="1" x14ac:dyDescent="0.25">
      <c r="A43" s="306"/>
      <c r="B43" s="183" t="s">
        <v>64</v>
      </c>
      <c r="C43" s="184"/>
      <c r="D43" s="184"/>
      <c r="E43" s="184"/>
      <c r="F43" s="185"/>
      <c r="G43" s="77">
        <f>SUM(G44:G45)</f>
        <v>0</v>
      </c>
      <c r="H43" s="15">
        <f>SUM(H44:H45)</f>
        <v>0</v>
      </c>
      <c r="I43" s="103">
        <f>SUM(I44:I45)</f>
        <v>0</v>
      </c>
      <c r="J43" s="92"/>
      <c r="K43" s="1"/>
    </row>
    <row r="44" spans="1:11" ht="12.6" customHeight="1" x14ac:dyDescent="0.25">
      <c r="A44" s="307" t="s">
        <v>52</v>
      </c>
      <c r="B44" s="78"/>
      <c r="C44" s="78"/>
      <c r="D44" s="13"/>
      <c r="E44" s="148"/>
      <c r="F44" s="149"/>
      <c r="G44" s="59" t="str">
        <f>IF(D44=0," ",(D44*E44*C44))</f>
        <v xml:space="preserve"> </v>
      </c>
      <c r="H44" s="85"/>
      <c r="I44" s="101" t="str">
        <f>IF(G44=" "," ",(G44-H44))</f>
        <v xml:space="preserve"> </v>
      </c>
      <c r="J44" s="92"/>
      <c r="K44" s="1"/>
    </row>
    <row r="45" spans="1:11" x14ac:dyDescent="0.25">
      <c r="A45" s="307" t="s">
        <v>52</v>
      </c>
      <c r="B45" s="46"/>
      <c r="C45" s="46"/>
      <c r="D45" s="13"/>
      <c r="E45" s="148"/>
      <c r="F45" s="149"/>
      <c r="G45" s="59" t="str">
        <f>IF(D45=0," ",(D45*E45*C45))</f>
        <v xml:space="preserve"> </v>
      </c>
      <c r="H45" s="85"/>
      <c r="I45" s="101" t="str">
        <f>IF(G45=" "," ",((G45-H45)))</f>
        <v xml:space="preserve"> </v>
      </c>
      <c r="J45" s="92"/>
      <c r="K45" s="1"/>
    </row>
    <row r="46" spans="1:11" ht="13.15" customHeight="1" x14ac:dyDescent="0.25">
      <c r="A46" s="306"/>
      <c r="B46" s="232" t="s">
        <v>65</v>
      </c>
      <c r="C46" s="217"/>
      <c r="D46" s="217"/>
      <c r="E46" s="217"/>
      <c r="F46" s="233"/>
      <c r="G46" s="77">
        <f>SUM(G47:G49)</f>
        <v>0</v>
      </c>
      <c r="H46" s="15">
        <f>SUM(H47:H49)</f>
        <v>0</v>
      </c>
      <c r="I46" s="103">
        <f>SUM(I47:I49)</f>
        <v>0</v>
      </c>
      <c r="J46" s="92"/>
      <c r="K46" s="1"/>
    </row>
    <row r="47" spans="1:11" ht="13.15" customHeight="1" x14ac:dyDescent="0.25">
      <c r="A47" s="307" t="s">
        <v>52</v>
      </c>
      <c r="B47" s="78"/>
      <c r="C47" s="78"/>
      <c r="D47" s="13"/>
      <c r="E47" s="148"/>
      <c r="F47" s="149"/>
      <c r="G47" s="59" t="str">
        <f>IF(D47=0," ",(D47*E47*C47))</f>
        <v xml:space="preserve"> </v>
      </c>
      <c r="H47" s="85"/>
      <c r="I47" s="101" t="str">
        <f>IF(G47=" "," ",G47-H47)</f>
        <v xml:space="preserve"> </v>
      </c>
      <c r="J47" s="92"/>
      <c r="K47" s="1"/>
    </row>
    <row r="48" spans="1:11" x14ac:dyDescent="0.25">
      <c r="A48" s="307" t="s">
        <v>52</v>
      </c>
      <c r="B48" s="46"/>
      <c r="C48" s="46"/>
      <c r="D48" s="13"/>
      <c r="E48" s="148"/>
      <c r="F48" s="149"/>
      <c r="G48" s="59" t="str">
        <f>IF(D48=0," ",(D48*E48*C48))</f>
        <v xml:space="preserve"> </v>
      </c>
      <c r="H48" s="85"/>
      <c r="I48" s="101" t="str">
        <f>IF(G48=" "," ",G48-H48)</f>
        <v xml:space="preserve"> </v>
      </c>
      <c r="J48" s="92"/>
      <c r="K48" s="1"/>
    </row>
    <row r="49" spans="1:11" x14ac:dyDescent="0.25">
      <c r="A49" s="307" t="s">
        <v>52</v>
      </c>
      <c r="B49" s="46"/>
      <c r="C49" s="46"/>
      <c r="D49" s="13"/>
      <c r="E49" s="148"/>
      <c r="F49" s="149"/>
      <c r="G49" s="59" t="str">
        <f>IF(D49=0," ",(D49*E49*C49))</f>
        <v xml:space="preserve"> </v>
      </c>
      <c r="H49" s="85"/>
      <c r="I49" s="101" t="str">
        <f>IF(G49=" "," ",G49-H49)</f>
        <v xml:space="preserve"> </v>
      </c>
      <c r="J49" s="92"/>
      <c r="K49" s="1"/>
    </row>
    <row r="50" spans="1:11" s="10" customFormat="1" ht="11.65" customHeight="1" thickBot="1" x14ac:dyDescent="0.3">
      <c r="A50" s="323"/>
      <c r="B50" s="324"/>
      <c r="C50" s="324"/>
      <c r="D50" s="325"/>
      <c r="E50" s="325"/>
      <c r="F50" s="324"/>
      <c r="G50" s="60"/>
      <c r="H50" s="19"/>
      <c r="I50" s="41"/>
      <c r="J50" s="358"/>
    </row>
    <row r="51" spans="1:11" s="10" customFormat="1" ht="11.65" customHeight="1" x14ac:dyDescent="0.25">
      <c r="A51" s="326" t="s">
        <v>55</v>
      </c>
      <c r="B51" s="327" t="s">
        <v>33</v>
      </c>
      <c r="C51" s="328" t="s">
        <v>255</v>
      </c>
      <c r="D51" s="327" t="s">
        <v>31</v>
      </c>
      <c r="E51" s="327" t="s">
        <v>23</v>
      </c>
      <c r="F51" s="327" t="s">
        <v>30</v>
      </c>
      <c r="G51" s="66" t="s">
        <v>32</v>
      </c>
      <c r="H51" s="48"/>
      <c r="I51" s="105"/>
      <c r="J51" s="358"/>
    </row>
    <row r="52" spans="1:11" ht="16.899999999999999" customHeight="1" thickBot="1" x14ac:dyDescent="0.3">
      <c r="A52" s="329"/>
      <c r="B52" s="330" t="s">
        <v>234</v>
      </c>
      <c r="C52" s="330"/>
      <c r="D52" s="330"/>
      <c r="E52" s="330"/>
      <c r="F52" s="330"/>
      <c r="G52" s="67">
        <f>G53</f>
        <v>0</v>
      </c>
      <c r="H52" s="67">
        <f t="shared" ref="H52:I52" si="9">H53</f>
        <v>0</v>
      </c>
      <c r="I52" s="67">
        <f t="shared" si="9"/>
        <v>0</v>
      </c>
      <c r="J52" s="92"/>
    </row>
    <row r="53" spans="1:11" ht="15" customHeight="1" x14ac:dyDescent="0.25">
      <c r="A53" s="331"/>
      <c r="B53" s="206" t="s">
        <v>47</v>
      </c>
      <c r="C53" s="206"/>
      <c r="D53" s="206"/>
      <c r="E53" s="206"/>
      <c r="F53" s="206"/>
      <c r="G53" s="68">
        <f>SUM(G54:G56)</f>
        <v>0</v>
      </c>
      <c r="H53" s="20">
        <f>SUM(H54:H56)</f>
        <v>0</v>
      </c>
      <c r="I53" s="106">
        <f>SUM(I54:I56)</f>
        <v>0</v>
      </c>
      <c r="J53" s="92"/>
    </row>
    <row r="54" spans="1:11" x14ac:dyDescent="0.25">
      <c r="A54" s="307" t="s">
        <v>52</v>
      </c>
      <c r="B54" s="6"/>
      <c r="C54" s="6"/>
      <c r="D54" s="6"/>
      <c r="E54" s="88"/>
      <c r="F54" s="172"/>
      <c r="G54" s="59" t="str">
        <f>IF(D54=0," ",D54*E54)</f>
        <v xml:space="preserve"> </v>
      </c>
      <c r="H54" s="85"/>
      <c r="I54" s="101" t="str">
        <f>IF(G54=" "," ",G54-H54)</f>
        <v xml:space="preserve"> </v>
      </c>
      <c r="J54" s="92"/>
    </row>
    <row r="55" spans="1:11" x14ac:dyDescent="0.25">
      <c r="A55" s="307" t="s">
        <v>52</v>
      </c>
      <c r="B55" s="6"/>
      <c r="C55" s="6"/>
      <c r="D55" s="6"/>
      <c r="E55" s="88"/>
      <c r="F55" s="172"/>
      <c r="G55" s="59" t="str">
        <f>IF(D55=0," ",D55*E55)</f>
        <v xml:space="preserve"> </v>
      </c>
      <c r="H55" s="85"/>
      <c r="I55" s="101" t="str">
        <f>IF(G55=" "," ",G55-H55)</f>
        <v xml:space="preserve"> </v>
      </c>
      <c r="J55" s="92"/>
    </row>
    <row r="56" spans="1:11" x14ac:dyDescent="0.25">
      <c r="A56" s="307" t="s">
        <v>52</v>
      </c>
      <c r="B56" s="47"/>
      <c r="C56" s="6"/>
      <c r="D56" s="6"/>
      <c r="E56" s="88"/>
      <c r="F56" s="172"/>
      <c r="G56" s="59" t="str">
        <f>IF(D56=0," ",D56*E56)</f>
        <v xml:space="preserve"> </v>
      </c>
      <c r="H56" s="85"/>
      <c r="I56" s="101" t="str">
        <f>IF(G56=" "," ",G56-H56)</f>
        <v xml:space="preserve"> </v>
      </c>
      <c r="J56" s="92"/>
    </row>
    <row r="57" spans="1:11" s="10" customFormat="1" ht="15.75" thickBot="1" x14ac:dyDescent="0.3">
      <c r="A57" s="332" t="s">
        <v>55</v>
      </c>
      <c r="B57" s="333"/>
      <c r="C57" s="334" t="s">
        <v>256</v>
      </c>
      <c r="D57" s="334" t="s">
        <v>235</v>
      </c>
      <c r="E57" s="334" t="s">
        <v>236</v>
      </c>
      <c r="F57" s="333" t="s">
        <v>237</v>
      </c>
      <c r="G57" s="165" t="s">
        <v>32</v>
      </c>
      <c r="H57" s="166"/>
      <c r="I57" s="167"/>
      <c r="J57" s="358"/>
    </row>
    <row r="58" spans="1:11" ht="21.6" customHeight="1" thickBot="1" x14ac:dyDescent="0.3">
      <c r="A58" s="335"/>
      <c r="B58" s="336" t="s">
        <v>111</v>
      </c>
      <c r="C58" s="336"/>
      <c r="D58" s="336"/>
      <c r="E58" s="336"/>
      <c r="F58" s="336"/>
      <c r="G58" s="69">
        <f>G59+G66+G83</f>
        <v>0</v>
      </c>
      <c r="H58" s="69">
        <f t="shared" ref="H58:I58" si="10">H59+H66+H83</f>
        <v>0</v>
      </c>
      <c r="I58" s="69">
        <f t="shared" si="10"/>
        <v>0</v>
      </c>
      <c r="J58" s="92"/>
    </row>
    <row r="59" spans="1:11" x14ac:dyDescent="0.25">
      <c r="A59" s="331"/>
      <c r="B59" s="337" t="s">
        <v>42</v>
      </c>
      <c r="C59" s="337"/>
      <c r="D59" s="337"/>
      <c r="E59" s="337"/>
      <c r="F59" s="337"/>
      <c r="G59" s="70">
        <f>SUM(G60:G65)</f>
        <v>0</v>
      </c>
      <c r="H59" s="70">
        <f t="shared" ref="H59:I59" si="11">SUM(H60:H65)</f>
        <v>0</v>
      </c>
      <c r="I59" s="70">
        <f t="shared" si="11"/>
        <v>0</v>
      </c>
      <c r="J59" s="92"/>
    </row>
    <row r="60" spans="1:11" ht="24.75" x14ac:dyDescent="0.25">
      <c r="A60" s="338" t="s">
        <v>56</v>
      </c>
      <c r="B60" s="49"/>
      <c r="C60" s="130"/>
      <c r="D60" s="8"/>
      <c r="E60" s="7"/>
      <c r="F60" s="92"/>
      <c r="G60" s="59" t="str">
        <f>IF(D60=0," ",D60*E60)</f>
        <v xml:space="preserve"> </v>
      </c>
      <c r="H60" s="85"/>
      <c r="I60" s="101" t="str">
        <f>IF(G60=" "," ",G60-H60)</f>
        <v xml:space="preserve"> </v>
      </c>
      <c r="J60" s="92"/>
    </row>
    <row r="61" spans="1:11" ht="24.75" x14ac:dyDescent="0.25">
      <c r="A61" s="338" t="s">
        <v>56</v>
      </c>
      <c r="B61" s="49"/>
      <c r="C61" s="130"/>
      <c r="D61" s="8"/>
      <c r="E61" s="7"/>
      <c r="F61" s="92"/>
      <c r="G61" s="59" t="str">
        <f>IF(D61=0," ",D61*E61)</f>
        <v xml:space="preserve"> </v>
      </c>
      <c r="H61" s="85"/>
      <c r="I61" s="101" t="str">
        <f>IF(G61=" "," ",G61-H61)</f>
        <v xml:space="preserve"> </v>
      </c>
      <c r="J61" s="92"/>
    </row>
    <row r="62" spans="1:11" ht="24.75" x14ac:dyDescent="0.25">
      <c r="A62" s="338" t="s">
        <v>56</v>
      </c>
      <c r="B62" s="49"/>
      <c r="C62" s="130"/>
      <c r="D62" s="8"/>
      <c r="E62" s="7"/>
      <c r="F62" s="92"/>
      <c r="G62" s="59" t="str">
        <f>IF(D62=0," ",D62*E62)</f>
        <v xml:space="preserve"> </v>
      </c>
      <c r="H62" s="85"/>
      <c r="I62" s="101" t="str">
        <f>IF(G62=" "," ",G62-H62)</f>
        <v xml:space="preserve"> </v>
      </c>
      <c r="J62" s="92"/>
    </row>
    <row r="63" spans="1:11" ht="24.75" x14ac:dyDescent="0.25">
      <c r="A63" s="338" t="s">
        <v>56</v>
      </c>
      <c r="B63" s="49"/>
      <c r="C63" s="130"/>
      <c r="D63" s="8"/>
      <c r="E63" s="7"/>
      <c r="F63" s="92"/>
      <c r="G63" s="59" t="str">
        <f t="shared" ref="G63:G65" si="12">IF(D63=0," ",D63*E63)</f>
        <v xml:space="preserve"> </v>
      </c>
      <c r="H63" s="85"/>
      <c r="I63" s="101" t="str">
        <f t="shared" ref="I63:I65" si="13">IF(G63=" "," ",G63-H63)</f>
        <v xml:space="preserve"> </v>
      </c>
      <c r="J63" s="92"/>
    </row>
    <row r="64" spans="1:11" ht="24.75" x14ac:dyDescent="0.25">
      <c r="A64" s="338" t="s">
        <v>56</v>
      </c>
      <c r="B64" s="49"/>
      <c r="C64" s="130"/>
      <c r="D64" s="8"/>
      <c r="E64" s="7"/>
      <c r="F64" s="92"/>
      <c r="G64" s="59" t="str">
        <f t="shared" si="12"/>
        <v xml:space="preserve"> </v>
      </c>
      <c r="H64" s="85"/>
      <c r="I64" s="101" t="str">
        <f t="shared" si="13"/>
        <v xml:space="preserve"> </v>
      </c>
      <c r="J64" s="92"/>
    </row>
    <row r="65" spans="1:10" ht="24.75" x14ac:dyDescent="0.25">
      <c r="A65" s="338" t="s">
        <v>56</v>
      </c>
      <c r="B65" s="49"/>
      <c r="C65" s="130"/>
      <c r="D65" s="8"/>
      <c r="E65" s="7"/>
      <c r="F65" s="92"/>
      <c r="G65" s="59" t="str">
        <f t="shared" si="12"/>
        <v xml:space="preserve"> </v>
      </c>
      <c r="H65" s="85"/>
      <c r="I65" s="101" t="str">
        <f t="shared" si="13"/>
        <v xml:space="preserve"> </v>
      </c>
      <c r="J65" s="92"/>
    </row>
    <row r="66" spans="1:10" ht="24" customHeight="1" x14ac:dyDescent="0.25">
      <c r="A66" s="306"/>
      <c r="B66" s="339" t="s">
        <v>108</v>
      </c>
      <c r="C66" s="339"/>
      <c r="D66" s="339"/>
      <c r="E66" s="339"/>
      <c r="F66" s="339"/>
      <c r="G66" s="71">
        <f>G67+G73+G80+G83</f>
        <v>0</v>
      </c>
      <c r="H66" s="71">
        <f t="shared" ref="H66:I66" si="14">H67+H73+H80+H83</f>
        <v>0</v>
      </c>
      <c r="I66" s="71">
        <f t="shared" si="14"/>
        <v>0</v>
      </c>
      <c r="J66" s="92"/>
    </row>
    <row r="67" spans="1:10" x14ac:dyDescent="0.25">
      <c r="A67" s="306"/>
      <c r="B67" s="209" t="s">
        <v>257</v>
      </c>
      <c r="C67" s="209"/>
      <c r="D67" s="209"/>
      <c r="E67" s="209"/>
      <c r="F67" s="209"/>
      <c r="G67" s="58">
        <f>SUM(G68:G72)</f>
        <v>0</v>
      </c>
      <c r="H67" s="58">
        <f t="shared" ref="H67:I67" si="15">SUM(H68:H72)</f>
        <v>0</v>
      </c>
      <c r="I67" s="58">
        <f t="shared" si="15"/>
        <v>0</v>
      </c>
      <c r="J67" s="92"/>
    </row>
    <row r="68" spans="1:10" x14ac:dyDescent="0.25">
      <c r="A68" s="307" t="s">
        <v>52</v>
      </c>
      <c r="B68" s="51"/>
      <c r="C68" s="51"/>
      <c r="D68" s="7"/>
      <c r="E68" s="88"/>
      <c r="F68" s="92"/>
      <c r="G68" s="59" t="str">
        <f>IF(D68=0," ",D68*E68)</f>
        <v xml:space="preserve"> </v>
      </c>
      <c r="H68" s="85"/>
      <c r="I68" s="101" t="str">
        <f>IF(G68=" "," ",G68-H68)</f>
        <v xml:space="preserve"> </v>
      </c>
      <c r="J68" s="92"/>
    </row>
    <row r="69" spans="1:10" x14ac:dyDescent="0.25">
      <c r="A69" s="307" t="s">
        <v>52</v>
      </c>
      <c r="B69" s="51"/>
      <c r="C69" s="51"/>
      <c r="D69" s="7"/>
      <c r="E69" s="88"/>
      <c r="F69" s="92"/>
      <c r="G69" s="59" t="str">
        <f t="shared" ref="G69:G79" si="16">IF(D69=0," ",D69*E69)</f>
        <v xml:space="preserve"> </v>
      </c>
      <c r="H69" s="85"/>
      <c r="I69" s="101" t="str">
        <f t="shared" ref="I69:I79" si="17">IF(G69=" "," ",G69-H69)</f>
        <v xml:space="preserve"> </v>
      </c>
      <c r="J69" s="92"/>
    </row>
    <row r="70" spans="1:10" x14ac:dyDescent="0.25">
      <c r="A70" s="307" t="s">
        <v>52</v>
      </c>
      <c r="B70" s="51"/>
      <c r="C70" s="51"/>
      <c r="D70" s="7"/>
      <c r="E70" s="88"/>
      <c r="F70" s="92"/>
      <c r="G70" s="59" t="str">
        <f t="shared" si="16"/>
        <v xml:space="preserve"> </v>
      </c>
      <c r="H70" s="85"/>
      <c r="I70" s="101" t="str">
        <f t="shared" si="17"/>
        <v xml:space="preserve"> </v>
      </c>
      <c r="J70" s="92"/>
    </row>
    <row r="71" spans="1:10" x14ac:dyDescent="0.25">
      <c r="A71" s="307" t="s">
        <v>52</v>
      </c>
      <c r="B71" s="51"/>
      <c r="C71" s="51"/>
      <c r="D71" s="7"/>
      <c r="E71" s="88"/>
      <c r="F71" s="92"/>
      <c r="G71" s="59" t="str">
        <f t="shared" si="16"/>
        <v xml:space="preserve"> </v>
      </c>
      <c r="H71" s="85"/>
      <c r="I71" s="101" t="str">
        <f t="shared" si="17"/>
        <v xml:space="preserve"> </v>
      </c>
      <c r="J71" s="92"/>
    </row>
    <row r="72" spans="1:10" x14ac:dyDescent="0.25">
      <c r="A72" s="307" t="s">
        <v>52</v>
      </c>
      <c r="B72" s="51"/>
      <c r="C72" s="51"/>
      <c r="D72" s="7"/>
      <c r="E72" s="88"/>
      <c r="F72" s="92"/>
      <c r="G72" s="59" t="str">
        <f t="shared" si="16"/>
        <v xml:space="preserve"> </v>
      </c>
      <c r="H72" s="85"/>
      <c r="I72" s="101" t="str">
        <f t="shared" si="17"/>
        <v xml:space="preserve"> </v>
      </c>
      <c r="J72" s="92"/>
    </row>
    <row r="73" spans="1:10" x14ac:dyDescent="0.25">
      <c r="A73" s="306"/>
      <c r="B73" s="209" t="s">
        <v>57</v>
      </c>
      <c r="C73" s="209"/>
      <c r="D73" s="209"/>
      <c r="E73" s="209"/>
      <c r="F73" s="209"/>
      <c r="G73" s="58">
        <f>SUM(G74:G79)</f>
        <v>0</v>
      </c>
      <c r="H73" s="16">
        <f>SUM(H74:H79)</f>
        <v>0</v>
      </c>
      <c r="I73" s="100">
        <f>SUM(I74:I79)</f>
        <v>0</v>
      </c>
      <c r="J73" s="92"/>
    </row>
    <row r="74" spans="1:10" x14ac:dyDescent="0.25">
      <c r="A74" s="307" t="s">
        <v>52</v>
      </c>
      <c r="B74" s="51" t="s">
        <v>259</v>
      </c>
      <c r="C74" s="51"/>
      <c r="D74" s="7"/>
      <c r="E74" s="88"/>
      <c r="F74" s="92"/>
      <c r="G74" s="59" t="str">
        <f t="shared" si="16"/>
        <v xml:space="preserve"> </v>
      </c>
      <c r="H74" s="85"/>
      <c r="I74" s="101" t="str">
        <f t="shared" si="17"/>
        <v xml:space="preserve"> </v>
      </c>
      <c r="J74" s="92"/>
    </row>
    <row r="75" spans="1:10" x14ac:dyDescent="0.25">
      <c r="A75" s="307" t="s">
        <v>52</v>
      </c>
      <c r="B75" s="51"/>
      <c r="C75" s="51"/>
      <c r="D75" s="7"/>
      <c r="E75" s="88"/>
      <c r="F75" s="92"/>
      <c r="G75" s="59" t="str">
        <f t="shared" si="16"/>
        <v xml:space="preserve"> </v>
      </c>
      <c r="H75" s="85"/>
      <c r="I75" s="101" t="str">
        <f t="shared" si="17"/>
        <v xml:space="preserve"> </v>
      </c>
      <c r="J75" s="92"/>
    </row>
    <row r="76" spans="1:10" x14ac:dyDescent="0.25">
      <c r="A76" s="307" t="s">
        <v>52</v>
      </c>
      <c r="B76" s="51"/>
      <c r="C76" s="51"/>
      <c r="D76" s="7"/>
      <c r="E76" s="88"/>
      <c r="F76" s="92"/>
      <c r="G76" s="59" t="str">
        <f t="shared" si="16"/>
        <v xml:space="preserve"> </v>
      </c>
      <c r="H76" s="85"/>
      <c r="I76" s="101" t="str">
        <f t="shared" si="17"/>
        <v xml:space="preserve"> </v>
      </c>
      <c r="J76" s="92"/>
    </row>
    <row r="77" spans="1:10" x14ac:dyDescent="0.25">
      <c r="A77" s="307" t="s">
        <v>52</v>
      </c>
      <c r="B77" s="51"/>
      <c r="C77" s="51"/>
      <c r="D77" s="7"/>
      <c r="E77" s="88"/>
      <c r="F77" s="92"/>
      <c r="G77" s="59" t="str">
        <f t="shared" si="16"/>
        <v xml:space="preserve"> </v>
      </c>
      <c r="H77" s="85"/>
      <c r="I77" s="101" t="str">
        <f t="shared" si="17"/>
        <v xml:space="preserve"> </v>
      </c>
      <c r="J77" s="92"/>
    </row>
    <row r="78" spans="1:10" x14ac:dyDescent="0.25">
      <c r="A78" s="307" t="s">
        <v>52</v>
      </c>
      <c r="B78" s="51"/>
      <c r="C78" s="51"/>
      <c r="D78" s="7"/>
      <c r="E78" s="88"/>
      <c r="F78" s="92"/>
      <c r="G78" s="59" t="str">
        <f t="shared" si="16"/>
        <v xml:space="preserve"> </v>
      </c>
      <c r="H78" s="85"/>
      <c r="I78" s="101" t="str">
        <f t="shared" si="17"/>
        <v xml:space="preserve"> </v>
      </c>
      <c r="J78" s="92"/>
    </row>
    <row r="79" spans="1:10" x14ac:dyDescent="0.25">
      <c r="A79" s="307" t="s">
        <v>52</v>
      </c>
      <c r="B79" s="51"/>
      <c r="C79" s="51"/>
      <c r="D79" s="7"/>
      <c r="E79" s="88"/>
      <c r="F79" s="92"/>
      <c r="G79" s="59" t="str">
        <f t="shared" si="16"/>
        <v xml:space="preserve"> </v>
      </c>
      <c r="H79" s="85"/>
      <c r="I79" s="101" t="str">
        <f t="shared" si="17"/>
        <v xml:space="preserve"> </v>
      </c>
      <c r="J79" s="92"/>
    </row>
    <row r="80" spans="1:10" x14ac:dyDescent="0.25">
      <c r="A80" s="306"/>
      <c r="B80" s="340" t="s">
        <v>238</v>
      </c>
      <c r="C80" s="340"/>
      <c r="D80" s="340"/>
      <c r="E80" s="340"/>
      <c r="F80" s="340"/>
      <c r="G80" s="71">
        <f>SUM(G81:G82)</f>
        <v>0</v>
      </c>
      <c r="H80" s="71">
        <f t="shared" ref="H80:I80" si="18">SUM(H81:H82)</f>
        <v>0</v>
      </c>
      <c r="I80" s="71">
        <f t="shared" si="18"/>
        <v>0</v>
      </c>
      <c r="J80" s="92"/>
    </row>
    <row r="81" spans="1:11" x14ac:dyDescent="0.25">
      <c r="A81" s="307" t="s">
        <v>52</v>
      </c>
      <c r="B81" s="50"/>
      <c r="C81" s="50"/>
      <c r="D81" s="8"/>
      <c r="E81" s="88"/>
      <c r="F81" s="92"/>
      <c r="G81" s="72" t="str">
        <f>IF(D81=0," ",D81*E81)</f>
        <v xml:space="preserve"> </v>
      </c>
      <c r="H81" s="85"/>
      <c r="I81" s="101" t="str">
        <f>IF(G81=" "," ",G81-H81)</f>
        <v xml:space="preserve"> </v>
      </c>
      <c r="J81" s="92"/>
    </row>
    <row r="82" spans="1:11" x14ac:dyDescent="0.25">
      <c r="A82" s="307" t="s">
        <v>52</v>
      </c>
      <c r="B82" s="50"/>
      <c r="C82" s="50"/>
      <c r="D82" s="8"/>
      <c r="E82" s="88"/>
      <c r="F82" s="92"/>
      <c r="G82" s="72" t="str">
        <f>IF(D82=0," ",D82*E82)</f>
        <v xml:space="preserve"> </v>
      </c>
      <c r="H82" s="85"/>
      <c r="I82" s="101" t="str">
        <f>IF(G82=" "," ",G82-H82)</f>
        <v xml:space="preserve"> </v>
      </c>
      <c r="J82" s="92"/>
    </row>
    <row r="83" spans="1:11" ht="34.5" customHeight="1" x14ac:dyDescent="0.25">
      <c r="A83" s="306"/>
      <c r="B83" s="339" t="s">
        <v>122</v>
      </c>
      <c r="C83" s="339"/>
      <c r="D83" s="339"/>
      <c r="E83" s="339"/>
      <c r="F83" s="339"/>
      <c r="G83" s="58">
        <f>SUM(G84:G88)</f>
        <v>0</v>
      </c>
      <c r="H83" s="58">
        <f t="shared" ref="H83:I83" si="19">SUM(H84:H88)</f>
        <v>0</v>
      </c>
      <c r="I83" s="58">
        <f t="shared" si="19"/>
        <v>0</v>
      </c>
      <c r="J83" s="92"/>
      <c r="K83" s="1"/>
    </row>
    <row r="84" spans="1:11" x14ac:dyDescent="0.25">
      <c r="A84" s="307" t="s">
        <v>52</v>
      </c>
      <c r="B84" s="51"/>
      <c r="C84" s="51"/>
      <c r="D84" s="7"/>
      <c r="E84" s="88"/>
      <c r="F84" s="92"/>
      <c r="G84" s="59" t="str">
        <f>IF(D84=0," ",D84*E84)</f>
        <v xml:space="preserve"> </v>
      </c>
      <c r="H84" s="85"/>
      <c r="I84" s="101" t="str">
        <f>IF(G84=" "," ",G84-H84)</f>
        <v xml:space="preserve"> </v>
      </c>
      <c r="J84" s="92"/>
    </row>
    <row r="85" spans="1:11" x14ac:dyDescent="0.25">
      <c r="A85" s="307" t="s">
        <v>52</v>
      </c>
      <c r="B85" s="51"/>
      <c r="C85" s="51"/>
      <c r="D85" s="7"/>
      <c r="E85" s="88"/>
      <c r="F85" s="92"/>
      <c r="G85" s="59" t="str">
        <f t="shared" ref="G85:G88" si="20">IF(D85=0," ",D85*E85)</f>
        <v xml:space="preserve"> </v>
      </c>
      <c r="H85" s="85"/>
      <c r="I85" s="101" t="str">
        <f t="shared" ref="I85:I88" si="21">IF(G85=" "," ",G85-H85)</f>
        <v xml:space="preserve"> </v>
      </c>
      <c r="J85" s="92"/>
    </row>
    <row r="86" spans="1:11" x14ac:dyDescent="0.25">
      <c r="A86" s="307" t="s">
        <v>52</v>
      </c>
      <c r="B86" s="51"/>
      <c r="C86" s="51"/>
      <c r="D86" s="7"/>
      <c r="E86" s="88"/>
      <c r="F86" s="92"/>
      <c r="G86" s="59" t="str">
        <f t="shared" si="20"/>
        <v xml:space="preserve"> </v>
      </c>
      <c r="H86" s="85"/>
      <c r="I86" s="101" t="str">
        <f t="shared" si="21"/>
        <v xml:space="preserve"> </v>
      </c>
      <c r="J86" s="92"/>
    </row>
    <row r="87" spans="1:11" x14ac:dyDescent="0.25">
      <c r="A87" s="307" t="s">
        <v>52</v>
      </c>
      <c r="B87" s="51"/>
      <c r="C87" s="51"/>
      <c r="D87" s="7"/>
      <c r="E87" s="88"/>
      <c r="F87" s="92"/>
      <c r="G87" s="59" t="str">
        <f t="shared" si="20"/>
        <v xml:space="preserve"> </v>
      </c>
      <c r="H87" s="85"/>
      <c r="I87" s="101" t="str">
        <f t="shared" si="21"/>
        <v xml:space="preserve"> </v>
      </c>
      <c r="J87" s="92"/>
    </row>
    <row r="88" spans="1:11" x14ac:dyDescent="0.25">
      <c r="A88" s="307" t="s">
        <v>52</v>
      </c>
      <c r="B88" s="51"/>
      <c r="C88" s="51"/>
      <c r="D88" s="7"/>
      <c r="E88" s="88"/>
      <c r="F88" s="92"/>
      <c r="G88" s="59" t="str">
        <f t="shared" si="20"/>
        <v xml:space="preserve"> </v>
      </c>
      <c r="H88" s="85"/>
      <c r="I88" s="101" t="str">
        <f t="shared" si="21"/>
        <v xml:space="preserve"> </v>
      </c>
      <c r="J88" s="92"/>
    </row>
    <row r="89" spans="1:11" x14ac:dyDescent="0.25">
      <c r="A89" s="341"/>
      <c r="B89" s="342" t="s">
        <v>14</v>
      </c>
      <c r="C89" s="342"/>
      <c r="D89" s="342"/>
      <c r="E89" s="342"/>
      <c r="F89" s="342"/>
      <c r="G89" s="97">
        <f>G90+G94+G99+G104</f>
        <v>0</v>
      </c>
      <c r="H89" s="97">
        <f>H90+H94+H99+H104</f>
        <v>0</v>
      </c>
      <c r="I89" s="97">
        <f>I90+I94+I99+I104</f>
        <v>0</v>
      </c>
      <c r="J89" s="92"/>
    </row>
    <row r="90" spans="1:11" x14ac:dyDescent="0.25">
      <c r="A90" s="306"/>
      <c r="B90" s="205" t="s">
        <v>15</v>
      </c>
      <c r="C90" s="205"/>
      <c r="D90" s="205"/>
      <c r="E90" s="205"/>
      <c r="F90" s="205"/>
      <c r="G90" s="63">
        <f>SUM(G91:G93)</f>
        <v>0</v>
      </c>
      <c r="H90" s="16">
        <f>SUM(H91:H93)</f>
        <v>0</v>
      </c>
      <c r="I90" s="100">
        <f>SUM(I91:I93)</f>
        <v>0</v>
      </c>
      <c r="J90" s="92"/>
    </row>
    <row r="91" spans="1:11" x14ac:dyDescent="0.25">
      <c r="A91" s="307" t="s">
        <v>52</v>
      </c>
      <c r="B91" s="95"/>
      <c r="C91" s="181"/>
      <c r="D91" s="14"/>
      <c r="E91" s="14"/>
      <c r="F91" s="17"/>
      <c r="G91" s="72" t="str">
        <f>IF(D91=0," ",D91*E91)</f>
        <v xml:space="preserve"> </v>
      </c>
      <c r="H91" s="85"/>
      <c r="I91" s="101" t="str">
        <f>IF(G91=" "," ",G91-H91)</f>
        <v xml:space="preserve"> </v>
      </c>
      <c r="J91" s="92"/>
    </row>
    <row r="92" spans="1:11" x14ac:dyDescent="0.25">
      <c r="A92" s="307" t="s">
        <v>52</v>
      </c>
      <c r="B92" s="343"/>
      <c r="C92" s="95"/>
      <c r="D92" s="14"/>
      <c r="E92" s="14"/>
      <c r="F92" s="17"/>
      <c r="G92" s="72" t="str">
        <f t="shared" ref="G92:G93" si="22">IF(D92=0," ",D92*E92)</f>
        <v xml:space="preserve"> </v>
      </c>
      <c r="H92" s="85"/>
      <c r="I92" s="101" t="str">
        <f t="shared" ref="I92:I93" si="23">IF(G92=" "," ",G92-H92)</f>
        <v xml:space="preserve"> </v>
      </c>
      <c r="J92" s="92"/>
    </row>
    <row r="93" spans="1:11" x14ac:dyDescent="0.25">
      <c r="A93" s="307" t="s">
        <v>52</v>
      </c>
      <c r="B93" s="47"/>
      <c r="C93" s="47"/>
      <c r="D93" s="6"/>
      <c r="E93" s="88"/>
      <c r="F93" s="92"/>
      <c r="G93" s="72" t="str">
        <f t="shared" si="22"/>
        <v xml:space="preserve"> </v>
      </c>
      <c r="H93" s="85"/>
      <c r="I93" s="101" t="str">
        <f t="shared" si="23"/>
        <v xml:space="preserve"> </v>
      </c>
      <c r="J93" s="92"/>
    </row>
    <row r="94" spans="1:11" x14ac:dyDescent="0.25">
      <c r="A94" s="306"/>
      <c r="B94" s="176" t="s">
        <v>70</v>
      </c>
      <c r="C94" s="176" t="s">
        <v>127</v>
      </c>
      <c r="D94" s="234" t="s">
        <v>258</v>
      </c>
      <c r="E94" s="234"/>
      <c r="F94" s="177"/>
      <c r="G94" s="58">
        <f>SUM(G95:G98)</f>
        <v>0</v>
      </c>
      <c r="H94" s="16">
        <f>SUM(H95:H98)</f>
        <v>0</v>
      </c>
      <c r="I94" s="100">
        <f>SUM(I95:I98)</f>
        <v>0</v>
      </c>
      <c r="J94" s="92"/>
      <c r="K94" s="1"/>
    </row>
    <row r="95" spans="1:11" x14ac:dyDescent="0.25">
      <c r="A95" s="307" t="s">
        <v>52</v>
      </c>
      <c r="B95" s="91"/>
      <c r="C95" s="91"/>
      <c r="D95" s="214"/>
      <c r="E95" s="215"/>
      <c r="F95" s="89"/>
      <c r="G95" s="72">
        <f>D95</f>
        <v>0</v>
      </c>
      <c r="H95" s="85"/>
      <c r="I95" s="72">
        <f>G95-H95</f>
        <v>0</v>
      </c>
      <c r="J95" s="92"/>
      <c r="K95" s="1"/>
    </row>
    <row r="96" spans="1:11" x14ac:dyDescent="0.25">
      <c r="A96" s="307" t="s">
        <v>52</v>
      </c>
      <c r="B96" s="91"/>
      <c r="C96" s="91"/>
      <c r="D96" s="214"/>
      <c r="E96" s="215"/>
      <c r="F96" s="89"/>
      <c r="G96" s="72">
        <f>D96</f>
        <v>0</v>
      </c>
      <c r="H96" s="72"/>
      <c r="I96" s="72">
        <f>G96-H96</f>
        <v>0</v>
      </c>
      <c r="J96" s="92"/>
      <c r="K96" s="1"/>
    </row>
    <row r="97" spans="1:11" x14ac:dyDescent="0.25">
      <c r="A97" s="307" t="s">
        <v>52</v>
      </c>
      <c r="B97" s="91"/>
      <c r="C97" s="91"/>
      <c r="D97" s="214"/>
      <c r="E97" s="215"/>
      <c r="F97" s="89"/>
      <c r="G97" s="72">
        <f>D97</f>
        <v>0</v>
      </c>
      <c r="H97" s="72"/>
      <c r="I97" s="72">
        <f>G97-H97</f>
        <v>0</v>
      </c>
      <c r="J97" s="92"/>
      <c r="K97" s="1"/>
    </row>
    <row r="98" spans="1:11" x14ac:dyDescent="0.25">
      <c r="A98" s="307" t="s">
        <v>52</v>
      </c>
      <c r="B98" s="173"/>
      <c r="C98" s="91"/>
      <c r="D98" s="214"/>
      <c r="E98" s="215"/>
      <c r="F98" s="89"/>
      <c r="G98" s="72">
        <f>D98</f>
        <v>0</v>
      </c>
      <c r="H98" s="72"/>
      <c r="I98" s="72">
        <f t="shared" ref="I98" si="24">G98-H98</f>
        <v>0</v>
      </c>
      <c r="J98" s="92"/>
    </row>
    <row r="99" spans="1:11" ht="24.75" customHeight="1" x14ac:dyDescent="0.25">
      <c r="A99" s="306"/>
      <c r="B99" s="232" t="s">
        <v>240</v>
      </c>
      <c r="C99" s="217"/>
      <c r="D99" s="217"/>
      <c r="E99" s="217"/>
      <c r="F99" s="233"/>
      <c r="G99" s="64">
        <f>SUM(G100:G102)</f>
        <v>0</v>
      </c>
      <c r="H99" s="64">
        <f t="shared" ref="H99:I99" si="25">SUM(H100:H102)</f>
        <v>0</v>
      </c>
      <c r="I99" s="64">
        <f t="shared" si="25"/>
        <v>0</v>
      </c>
      <c r="J99" s="92"/>
    </row>
    <row r="100" spans="1:11" ht="10.15" customHeight="1" x14ac:dyDescent="0.25">
      <c r="A100" s="307" t="s">
        <v>52</v>
      </c>
      <c r="B100" s="172"/>
      <c r="C100" s="90"/>
      <c r="D100" s="88"/>
      <c r="E100" s="214"/>
      <c r="F100" s="215"/>
      <c r="G100" s="59" t="str">
        <f>IF(D100=0," ",D100*E100)</f>
        <v xml:space="preserve"> </v>
      </c>
      <c r="H100" s="85"/>
      <c r="I100" s="101" t="str">
        <f t="shared" ref="I100:I102" si="26">IF(G100=" "," ",((G100-H100)))</f>
        <v xml:space="preserve"> </v>
      </c>
      <c r="J100" s="92"/>
    </row>
    <row r="101" spans="1:11" ht="10.15" customHeight="1" x14ac:dyDescent="0.25">
      <c r="A101" s="307" t="s">
        <v>52</v>
      </c>
      <c r="B101" s="172"/>
      <c r="C101" s="90"/>
      <c r="D101" s="88"/>
      <c r="E101" s="214"/>
      <c r="F101" s="215"/>
      <c r="G101" s="59" t="str">
        <f>IF(D101=0," ",D101*E101)</f>
        <v xml:space="preserve"> </v>
      </c>
      <c r="H101" s="85"/>
      <c r="I101" s="101" t="str">
        <f t="shared" si="26"/>
        <v xml:space="preserve"> </v>
      </c>
      <c r="J101" s="92"/>
    </row>
    <row r="102" spans="1:11" ht="10.15" customHeight="1" x14ac:dyDescent="0.25">
      <c r="A102" s="307" t="s">
        <v>52</v>
      </c>
      <c r="B102" s="172"/>
      <c r="C102" s="90"/>
      <c r="D102" s="88"/>
      <c r="E102" s="214"/>
      <c r="F102" s="215"/>
      <c r="G102" s="59" t="str">
        <f>IF(D102=0," ",D102*E102)</f>
        <v xml:space="preserve"> </v>
      </c>
      <c r="H102" s="85"/>
      <c r="I102" s="101" t="str">
        <f t="shared" si="26"/>
        <v xml:space="preserve"> </v>
      </c>
      <c r="J102" s="92"/>
    </row>
    <row r="103" spans="1:11" x14ac:dyDescent="0.25">
      <c r="A103" s="307" t="s">
        <v>52</v>
      </c>
      <c r="B103" s="90"/>
      <c r="C103" s="90"/>
      <c r="D103" s="88"/>
      <c r="E103" s="214"/>
      <c r="F103" s="215"/>
      <c r="G103" s="59" t="str">
        <f>IF(D103=0," ",D103*E103)</f>
        <v xml:space="preserve"> </v>
      </c>
      <c r="H103" s="85"/>
      <c r="I103" s="101" t="str">
        <f>IF(G103=" "," ",((G103-H103)))</f>
        <v xml:space="preserve"> </v>
      </c>
      <c r="J103" s="92"/>
      <c r="K103" s="1"/>
    </row>
    <row r="104" spans="1:11" ht="24" customHeight="1" x14ac:dyDescent="0.25">
      <c r="A104" s="306"/>
      <c r="B104" s="205" t="s">
        <v>239</v>
      </c>
      <c r="C104" s="205"/>
      <c r="D104" s="205"/>
      <c r="E104" s="205"/>
      <c r="F104" s="205"/>
      <c r="G104" s="64">
        <f>SUM(G105:G107)</f>
        <v>0</v>
      </c>
      <c r="H104" s="64">
        <f t="shared" ref="H104:I104" si="27">SUM(H105:H107)</f>
        <v>0</v>
      </c>
      <c r="I104" s="64">
        <f t="shared" si="27"/>
        <v>0</v>
      </c>
      <c r="J104" s="92"/>
    </row>
    <row r="105" spans="1:11" x14ac:dyDescent="0.25">
      <c r="A105" s="307" t="s">
        <v>52</v>
      </c>
      <c r="B105" s="47"/>
      <c r="C105" s="90"/>
      <c r="D105" s="6"/>
      <c r="E105" s="88"/>
      <c r="F105" s="92"/>
      <c r="G105" s="59" t="str">
        <f>IF(D105=0," ",D105*E105)</f>
        <v xml:space="preserve"> </v>
      </c>
      <c r="H105" s="85"/>
      <c r="I105" s="101" t="str">
        <f>IF(G105=" "," ",G105-H105)</f>
        <v xml:space="preserve"> </v>
      </c>
      <c r="J105" s="92"/>
    </row>
    <row r="106" spans="1:11" x14ac:dyDescent="0.25">
      <c r="A106" s="307" t="s">
        <v>52</v>
      </c>
      <c r="B106" s="47"/>
      <c r="C106" s="90"/>
      <c r="D106" s="6"/>
      <c r="E106" s="88"/>
      <c r="F106" s="92"/>
      <c r="G106" s="59" t="str">
        <f>IF(D106=0," ",D106*E106)</f>
        <v xml:space="preserve"> </v>
      </c>
      <c r="H106" s="85"/>
      <c r="I106" s="101" t="str">
        <f>IF(G106=" "," ",G106-H106)</f>
        <v xml:space="preserve"> </v>
      </c>
      <c r="J106" s="92"/>
    </row>
    <row r="107" spans="1:11" x14ac:dyDescent="0.25">
      <c r="A107" s="307" t="s">
        <v>52</v>
      </c>
      <c r="B107" s="47"/>
      <c r="C107" s="90"/>
      <c r="D107" s="6"/>
      <c r="E107" s="88"/>
      <c r="F107" s="92"/>
      <c r="G107" s="59" t="str">
        <f>IF(D107=0," ",D107*E107)</f>
        <v xml:space="preserve"> </v>
      </c>
      <c r="H107" s="85"/>
      <c r="I107" s="101" t="str">
        <f>IF(G107=" "," ",G107-H107)</f>
        <v xml:space="preserve"> </v>
      </c>
      <c r="J107" s="92"/>
      <c r="K107" s="1"/>
    </row>
    <row r="108" spans="1:11" x14ac:dyDescent="0.25">
      <c r="A108" s="306"/>
      <c r="B108" s="231" t="s">
        <v>71</v>
      </c>
      <c r="C108" s="231"/>
      <c r="D108" s="231"/>
      <c r="E108" s="231"/>
      <c r="F108" s="231"/>
      <c r="G108" s="131">
        <f>SUM(G109:G110)</f>
        <v>0</v>
      </c>
      <c r="H108" s="131">
        <f t="shared" ref="H108:I108" si="28">SUM(H109:H110)</f>
        <v>0</v>
      </c>
      <c r="I108" s="131">
        <f t="shared" si="28"/>
        <v>0</v>
      </c>
      <c r="J108" s="92"/>
    </row>
    <row r="109" spans="1:11" x14ac:dyDescent="0.25">
      <c r="A109" s="307" t="s">
        <v>52</v>
      </c>
      <c r="B109" s="17"/>
      <c r="C109" s="17"/>
      <c r="D109" s="14"/>
      <c r="E109" s="14"/>
      <c r="F109" s="17"/>
      <c r="G109" s="72" t="str">
        <f>IF(D109=0," ",D109*E109)</f>
        <v xml:space="preserve"> </v>
      </c>
      <c r="H109" s="85"/>
      <c r="I109" s="101" t="str">
        <f>IF(G109=" "," ",G109-H109)</f>
        <v xml:space="preserve"> </v>
      </c>
      <c r="J109" s="92"/>
    </row>
    <row r="110" spans="1:11" ht="15.75" thickBot="1" x14ac:dyDescent="0.3">
      <c r="A110" s="307" t="s">
        <v>52</v>
      </c>
      <c r="B110" s="47"/>
      <c r="C110" s="47"/>
      <c r="D110" s="6"/>
      <c r="E110" s="88"/>
      <c r="F110" s="92"/>
      <c r="G110" s="72" t="str">
        <f>IF(D110=0," ",D110*E110)</f>
        <v xml:space="preserve"> </v>
      </c>
      <c r="H110" s="85"/>
      <c r="I110" s="101" t="str">
        <f>IF(G110=" "," ",G110-H110)</f>
        <v xml:space="preserve"> </v>
      </c>
      <c r="J110" s="92"/>
    </row>
    <row r="111" spans="1:11" ht="15.75" thickBot="1" x14ac:dyDescent="0.3">
      <c r="A111" s="210" t="s">
        <v>58</v>
      </c>
      <c r="B111" s="210"/>
      <c r="C111" s="210"/>
      <c r="D111" s="210"/>
      <c r="E111" s="210"/>
      <c r="F111" s="211"/>
      <c r="G111" s="73">
        <f>G13+G108</f>
        <v>0</v>
      </c>
      <c r="H111" s="73">
        <f>H13+H108</f>
        <v>0</v>
      </c>
      <c r="I111" s="73">
        <f>I13+I108</f>
        <v>0</v>
      </c>
      <c r="J111" s="108"/>
    </row>
    <row r="112" spans="1:11" x14ac:dyDescent="0.25">
      <c r="A112" s="210" t="s">
        <v>16</v>
      </c>
      <c r="B112" s="210"/>
      <c r="C112" s="210"/>
      <c r="D112" s="210"/>
      <c r="E112" s="210"/>
      <c r="F112" s="211"/>
      <c r="G112" s="73">
        <f>G21+G26+G52+G58+G89</f>
        <v>0</v>
      </c>
      <c r="H112" s="73">
        <f>H21+H26+H52+H58+H89</f>
        <v>0</v>
      </c>
      <c r="I112" s="73">
        <f>I21+I26+I52+I58+I89</f>
        <v>0</v>
      </c>
      <c r="J112" s="108"/>
    </row>
    <row r="113" spans="1:10" x14ac:dyDescent="0.25">
      <c r="A113" s="212" t="s">
        <v>39</v>
      </c>
      <c r="B113" s="212"/>
      <c r="C113" s="212"/>
      <c r="D113" s="212"/>
      <c r="E113" s="213"/>
      <c r="F113" s="22">
        <v>0.03</v>
      </c>
      <c r="G113" s="74">
        <f>G112*F113</f>
        <v>0</v>
      </c>
      <c r="H113" s="93">
        <v>0</v>
      </c>
      <c r="I113" s="107">
        <f>G113-H113</f>
        <v>0</v>
      </c>
      <c r="J113" s="108"/>
    </row>
    <row r="114" spans="1:10" ht="22.5" customHeight="1" x14ac:dyDescent="0.25">
      <c r="A114" s="207" t="s">
        <v>59</v>
      </c>
      <c r="B114" s="207"/>
      <c r="C114" s="210" t="s">
        <v>260</v>
      </c>
      <c r="D114" s="210"/>
      <c r="E114" s="210"/>
      <c r="F114" s="39"/>
      <c r="G114" s="75">
        <f>SUM(G112+G113)</f>
        <v>0</v>
      </c>
      <c r="H114" s="75">
        <f t="shared" ref="H114:I114" si="29">SUM(H112+H113)</f>
        <v>0</v>
      </c>
      <c r="I114" s="75">
        <f t="shared" si="29"/>
        <v>0</v>
      </c>
      <c r="J114" s="108"/>
    </row>
    <row r="115" spans="1:10" ht="15.6" customHeight="1" x14ac:dyDescent="0.25">
      <c r="A115" s="348"/>
      <c r="B115" s="119"/>
      <c r="C115" s="119"/>
      <c r="D115" s="120"/>
      <c r="E115" s="349" t="s">
        <v>17</v>
      </c>
      <c r="F115" s="121"/>
      <c r="G115" s="204"/>
      <c r="H115" s="204"/>
      <c r="I115" s="204"/>
      <c r="J115" s="122"/>
    </row>
    <row r="116" spans="1:10" ht="20.65" customHeight="1" x14ac:dyDescent="0.25">
      <c r="A116" s="208" t="s">
        <v>62</v>
      </c>
      <c r="B116" s="208"/>
      <c r="C116" s="208"/>
      <c r="D116" s="208"/>
      <c r="E116" s="189" t="s">
        <v>18</v>
      </c>
      <c r="F116" s="216"/>
      <c r="G116" s="216"/>
      <c r="H116" s="216"/>
      <c r="I116" s="216"/>
      <c r="J116" s="113"/>
    </row>
    <row r="117" spans="1:10" x14ac:dyDescent="0.25">
      <c r="A117" s="348" t="s">
        <v>61</v>
      </c>
      <c r="B117" s="52"/>
      <c r="C117" s="52"/>
      <c r="D117" s="188"/>
      <c r="E117" s="21"/>
      <c r="F117" s="203"/>
      <c r="G117" s="203"/>
      <c r="H117" s="203"/>
      <c r="I117" s="203"/>
      <c r="J117" s="113"/>
    </row>
    <row r="118" spans="1:10" x14ac:dyDescent="0.25">
      <c r="A118" s="348"/>
      <c r="B118" s="52"/>
      <c r="C118" s="52"/>
      <c r="D118" s="188"/>
      <c r="E118" s="189" t="s">
        <v>19</v>
      </c>
      <c r="F118" s="203"/>
      <c r="G118" s="203"/>
      <c r="H118" s="203"/>
      <c r="I118" s="203"/>
      <c r="J118" s="113"/>
    </row>
    <row r="119" spans="1:10" x14ac:dyDescent="0.25">
      <c r="A119" s="348"/>
      <c r="B119" s="53"/>
      <c r="C119" s="53"/>
      <c r="D119" s="9"/>
      <c r="E119" s="350"/>
      <c r="F119" s="351" t="s">
        <v>21</v>
      </c>
      <c r="G119" s="351"/>
      <c r="H119" s="351"/>
      <c r="I119" s="351"/>
      <c r="J119" s="113"/>
    </row>
    <row r="120" spans="1:10" ht="20.65" customHeight="1" x14ac:dyDescent="0.25">
      <c r="A120" s="352" t="s">
        <v>43</v>
      </c>
      <c r="B120" s="353"/>
      <c r="C120" s="354"/>
      <c r="D120" s="123"/>
      <c r="E120" s="124"/>
      <c r="F120" s="125"/>
      <c r="G120" s="126"/>
      <c r="H120" s="355"/>
      <c r="I120" s="356"/>
      <c r="J120" s="122"/>
    </row>
    <row r="121" spans="1:10" x14ac:dyDescent="0.25">
      <c r="A121" s="357"/>
      <c r="B121" s="201"/>
      <c r="C121" s="201"/>
      <c r="D121" s="201"/>
      <c r="E121" s="202"/>
      <c r="F121" s="202"/>
      <c r="G121" s="203"/>
      <c r="H121" s="203"/>
      <c r="I121" s="203"/>
      <c r="J121" s="113"/>
    </row>
    <row r="122" spans="1:10" x14ac:dyDescent="0.25">
      <c r="A122" s="357"/>
      <c r="B122" s="201"/>
      <c r="C122" s="201"/>
      <c r="D122" s="201"/>
      <c r="E122" s="202"/>
      <c r="F122" s="202"/>
      <c r="G122" s="203"/>
      <c r="H122" s="203"/>
      <c r="I122" s="203"/>
      <c r="J122" s="113"/>
    </row>
    <row r="123" spans="1:10" ht="24.75" customHeight="1" x14ac:dyDescent="0.25">
      <c r="A123" s="199" t="s">
        <v>262</v>
      </c>
      <c r="B123" s="200"/>
      <c r="C123" s="200"/>
      <c r="D123" s="200"/>
      <c r="E123" s="200"/>
      <c r="F123" s="200"/>
      <c r="G123" s="200"/>
      <c r="H123" s="200"/>
      <c r="I123" s="200"/>
      <c r="J123" s="118"/>
    </row>
  </sheetData>
  <sheetProtection algorithmName="SHA-512" hashValue="U73B1MSVW88NSzw/uCW9ocFCOiWnJYwEYnDWmLVkiIf40f6hJZy6so5aPwSsZ0BcjJNN6K5g9z8HBP6beUOYmQ==" saltValue="+x7Emvdcs8kIXKDfuDuBJg==" spinCount="100000" sheet="1"/>
  <mergeCells count="65">
    <mergeCell ref="D97:E97"/>
    <mergeCell ref="J9:J11"/>
    <mergeCell ref="A9:G9"/>
    <mergeCell ref="A10:G10"/>
    <mergeCell ref="A25:B25"/>
    <mergeCell ref="A51:A52"/>
    <mergeCell ref="A11:A12"/>
    <mergeCell ref="B28:F28"/>
    <mergeCell ref="B32:F32"/>
    <mergeCell ref="B46:F46"/>
    <mergeCell ref="D20:E20"/>
    <mergeCell ref="D22:E22"/>
    <mergeCell ref="D23:E23"/>
    <mergeCell ref="D24:E24"/>
    <mergeCell ref="B38:F38"/>
    <mergeCell ref="B42:F42"/>
    <mergeCell ref="A57:A58"/>
    <mergeCell ref="B99:F99"/>
    <mergeCell ref="B66:F66"/>
    <mergeCell ref="B67:F67"/>
    <mergeCell ref="B83:F83"/>
    <mergeCell ref="B59:F59"/>
    <mergeCell ref="D94:E94"/>
    <mergeCell ref="D95:E95"/>
    <mergeCell ref="D96:E96"/>
    <mergeCell ref="D98:E98"/>
    <mergeCell ref="F116:I116"/>
    <mergeCell ref="B21:F21"/>
    <mergeCell ref="H9:I9"/>
    <mergeCell ref="B12:F12"/>
    <mergeCell ref="A1:J1"/>
    <mergeCell ref="A3:J3"/>
    <mergeCell ref="B4:J4"/>
    <mergeCell ref="A111:F111"/>
    <mergeCell ref="B13:F13"/>
    <mergeCell ref="B27:F27"/>
    <mergeCell ref="B108:F108"/>
    <mergeCell ref="B41:F41"/>
    <mergeCell ref="E100:F100"/>
    <mergeCell ref="A116:D116"/>
    <mergeCell ref="B73:F73"/>
    <mergeCell ref="A112:F112"/>
    <mergeCell ref="A113:E113"/>
    <mergeCell ref="B89:F89"/>
    <mergeCell ref="B80:F80"/>
    <mergeCell ref="E103:F103"/>
    <mergeCell ref="E101:F101"/>
    <mergeCell ref="E102:F102"/>
    <mergeCell ref="C114:E114"/>
    <mergeCell ref="A2:I2"/>
    <mergeCell ref="A123:I123"/>
    <mergeCell ref="A120:B120"/>
    <mergeCell ref="B121:D122"/>
    <mergeCell ref="E121:F122"/>
    <mergeCell ref="G121:I122"/>
    <mergeCell ref="F119:I119"/>
    <mergeCell ref="F117:I118"/>
    <mergeCell ref="B26:F26"/>
    <mergeCell ref="B52:F52"/>
    <mergeCell ref="B58:F58"/>
    <mergeCell ref="G115:I115"/>
    <mergeCell ref="B90:F90"/>
    <mergeCell ref="B53:F53"/>
    <mergeCell ref="B104:F104"/>
    <mergeCell ref="A114:B114"/>
  </mergeCells>
  <dataValidations count="2">
    <dataValidation type="whole" allowBlank="1" showInputMessage="1" showErrorMessage="1" sqref="D39:D40">
      <formula1>0</formula1>
      <formula2>16</formula2>
    </dataValidation>
    <dataValidation type="whole" allowBlank="1" showInputMessage="1" showErrorMessage="1" sqref="D33 E33:E37">
      <formula1>0</formula1>
      <formula2>80</formula2>
    </dataValidation>
  </dataValidations>
  <hyperlinks>
    <hyperlink ref="J9:J11" location="Instructivo!A1" display="FECHA DE ADQUISICIÓN "/>
    <hyperlink ref="B13:F13" location="Instructivo!A1" display="Docentes-Investigadores (Consultar tabla en Instructivo)"/>
    <hyperlink ref="B27:F27" location="Instructivo!A1" display="VIATICOS Y SUBSISTENCIAS/NACIONAL"/>
    <hyperlink ref="B42:F42" location="Instructivo!A1" display="Valor sujeto a cambios*"/>
    <hyperlink ref="C51" location="Instructivo!A1" display="OPCIONES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&amp;C&amp;"-,Negrita"UNIVERSIDAD AGRARIA DEL ECUADOR
INSTITUTO DE INVESTIGACIÓN&amp;RFRM_PRS_PRY_03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'Lineas de investigacion'!$A$49:$A$50</xm:f>
          </x14:formula1>
          <xm:sqref>C54:C56 C91:C92</xm:sqref>
        </x14:dataValidation>
        <x14:dataValidation type="list" allowBlank="1" showInputMessage="1" showErrorMessage="1">
          <x14:formula1>
            <xm:f>'Lineas de investigacion'!$C$49:$C$52</xm:f>
          </x14:formula1>
          <xm:sqref>C60:C65</xm:sqref>
        </x14:dataValidation>
        <x14:dataValidation type="list" allowBlank="1" showInputMessage="1" showErrorMessage="1">
          <x14:formula1>
            <xm:f>'Lineas de investigacion'!$K$49:$K$51</xm:f>
          </x14:formula1>
          <xm:sqref>C81</xm:sqref>
        </x14:dataValidation>
        <x14:dataValidation type="list" allowBlank="1" showInputMessage="1" showErrorMessage="1">
          <x14:formula1>
            <xm:f>'Lineas de investigacion'!$M$49:$M$51</xm:f>
          </x14:formula1>
          <xm:sqref>C105:C107 C100:C103</xm:sqref>
        </x14:dataValidation>
        <x14:dataValidation type="list" allowBlank="1" showInputMessage="1" showErrorMessage="1">
          <x14:formula1>
            <xm:f>'Lineas de investigacion'!$N$49:$N$53</xm:f>
          </x14:formula1>
          <xm:sqref>C109</xm:sqref>
        </x14:dataValidation>
        <x14:dataValidation type="list" allowBlank="1" showInputMessage="1" showErrorMessage="1">
          <x14:formula1>
            <xm:f>'Lineas de investigacion'!$F$49:$F$54</xm:f>
          </x14:formula1>
          <xm:sqref>C68:C72 C74:C79</xm:sqref>
        </x14:dataValidation>
        <x14:dataValidation type="list" allowBlank="1" showInputMessage="1" showErrorMessage="1">
          <x14:formula1>
            <xm:f>Instructivo!$J$21:$J$31</xm:f>
          </x14:formula1>
          <xm:sqref>E14:E19</xm:sqref>
        </x14:dataValidation>
        <x14:dataValidation type="list" allowBlank="1" showInputMessage="1" showErrorMessage="1">
          <x14:formula1>
            <xm:f>'Lineas de investigacion'!$L$49:$L$51</xm:f>
          </x14:formula1>
          <xm:sqref>C95:C98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6"/>
  <sheetViews>
    <sheetView topLeftCell="A13" zoomScale="90" zoomScaleNormal="90" workbookViewId="0">
      <selection activeCell="G43" sqref="G43"/>
    </sheetView>
  </sheetViews>
  <sheetFormatPr baseColWidth="10" defaultColWidth="11" defaultRowHeight="15" x14ac:dyDescent="0.25"/>
  <cols>
    <col min="1" max="1" width="35.85546875" customWidth="1"/>
    <col min="2" max="2" width="13" customWidth="1"/>
    <col min="3" max="3" width="15.42578125" style="5" customWidth="1"/>
    <col min="4" max="4" width="14.7109375" style="5" customWidth="1"/>
    <col min="5" max="5" width="11.5703125" style="5"/>
  </cols>
  <sheetData>
    <row r="1" spans="1:5" ht="18.75" x14ac:dyDescent="0.3">
      <c r="A1" s="360" t="s">
        <v>26</v>
      </c>
      <c r="B1" s="361"/>
      <c r="C1" s="361"/>
      <c r="D1" s="361"/>
      <c r="E1" s="362"/>
    </row>
    <row r="2" spans="1:5" ht="15.75" x14ac:dyDescent="0.25">
      <c r="A2" s="363" t="s">
        <v>48</v>
      </c>
      <c r="B2" s="364"/>
      <c r="C2" s="364"/>
      <c r="D2" s="364"/>
      <c r="E2" s="365"/>
    </row>
    <row r="3" spans="1:5" x14ac:dyDescent="0.25">
      <c r="A3" s="366" t="s">
        <v>0</v>
      </c>
      <c r="B3" s="257">
        <f>'Formato C'!B4:J4</f>
        <v>0</v>
      </c>
      <c r="C3" s="257"/>
      <c r="D3" s="257"/>
      <c r="E3" s="258"/>
    </row>
    <row r="4" spans="1:5" x14ac:dyDescent="0.25">
      <c r="A4" s="367" t="s">
        <v>28</v>
      </c>
      <c r="B4" s="255">
        <f>'Formato C'!B5</f>
        <v>0</v>
      </c>
      <c r="C4" s="255"/>
      <c r="D4" s="255"/>
      <c r="E4" s="256"/>
    </row>
    <row r="5" spans="1:5" x14ac:dyDescent="0.25">
      <c r="A5" s="368" t="s">
        <v>63</v>
      </c>
      <c r="B5" s="84" t="s">
        <v>1</v>
      </c>
      <c r="C5" s="369">
        <f>'Formato C'!E6</f>
        <v>0</v>
      </c>
      <c r="D5" s="370" t="s">
        <v>40</v>
      </c>
      <c r="E5" s="371">
        <f>'Formato C'!H6</f>
        <v>0</v>
      </c>
    </row>
    <row r="6" spans="1:5" ht="15.75" thickBot="1" x14ac:dyDescent="0.3">
      <c r="A6" s="372" t="s">
        <v>35</v>
      </c>
      <c r="B6" s="373">
        <f>'Formato C'!C7</f>
        <v>0</v>
      </c>
      <c r="C6" s="373"/>
      <c r="D6" s="373"/>
      <c r="E6" s="374"/>
    </row>
    <row r="7" spans="1:5" ht="9.6" customHeight="1" thickBot="1" x14ac:dyDescent="0.3"/>
    <row r="8" spans="1:5" ht="15.75" thickBot="1" x14ac:dyDescent="0.3">
      <c r="A8" s="191" t="s">
        <v>2</v>
      </c>
      <c r="B8" s="249"/>
      <c r="C8" s="249"/>
      <c r="D8" s="249"/>
      <c r="E8" s="192"/>
    </row>
    <row r="9" spans="1:5" x14ac:dyDescent="0.25">
      <c r="A9" s="273" t="s">
        <v>22</v>
      </c>
      <c r="B9" s="274"/>
      <c r="C9" s="3" t="s">
        <v>44</v>
      </c>
      <c r="D9" s="3" t="s">
        <v>6</v>
      </c>
      <c r="E9" s="35" t="s">
        <v>5</v>
      </c>
    </row>
    <row r="10" spans="1:5" x14ac:dyDescent="0.25">
      <c r="A10" s="277" t="s">
        <v>23</v>
      </c>
      <c r="B10" s="278"/>
      <c r="C10" s="82">
        <f>'Formato C'!G114</f>
        <v>0</v>
      </c>
      <c r="D10" s="82">
        <f>'Formato C'!H114</f>
        <v>0</v>
      </c>
      <c r="E10" s="83">
        <f>'Formato C'!I114</f>
        <v>0</v>
      </c>
    </row>
    <row r="11" spans="1:5" ht="12.6" customHeight="1" thickBot="1" x14ac:dyDescent="0.3">
      <c r="A11" s="275" t="s">
        <v>24</v>
      </c>
      <c r="B11" s="276"/>
      <c r="C11" s="81" t="str">
        <f>IF(C10=0," ",SUM(C10*100/E10))</f>
        <v xml:space="preserve"> </v>
      </c>
      <c r="D11" s="81" t="str">
        <f t="shared" ref="D11" si="0">IF(D10=0," ",SUM(D10*100/F10))</f>
        <v xml:space="preserve"> </v>
      </c>
      <c r="E11" s="81">
        <f>SUM(C11:D11)</f>
        <v>0</v>
      </c>
    </row>
    <row r="12" spans="1:5" ht="15.75" thickBot="1" x14ac:dyDescent="0.3">
      <c r="A12" s="250" t="s">
        <v>3</v>
      </c>
      <c r="B12" s="251"/>
      <c r="C12" s="251"/>
      <c r="D12" s="251"/>
      <c r="E12" s="252"/>
    </row>
    <row r="13" spans="1:5" ht="15.75" thickBot="1" x14ac:dyDescent="0.3">
      <c r="A13" s="253" t="s">
        <v>4</v>
      </c>
      <c r="B13" s="254"/>
      <c r="C13" s="36" t="s">
        <v>44</v>
      </c>
      <c r="D13" s="36" t="s">
        <v>6</v>
      </c>
      <c r="E13" s="37" t="s">
        <v>5</v>
      </c>
    </row>
    <row r="14" spans="1:5" x14ac:dyDescent="0.25">
      <c r="A14" s="272" t="s">
        <v>7</v>
      </c>
      <c r="B14" s="272"/>
      <c r="C14" s="28">
        <f>SUM(C15:C16)</f>
        <v>0</v>
      </c>
      <c r="D14" s="28">
        <f>SUM(D15:D16)</f>
        <v>0</v>
      </c>
      <c r="E14" s="28">
        <f>'Formato C'!G12</f>
        <v>0</v>
      </c>
    </row>
    <row r="15" spans="1:5" x14ac:dyDescent="0.25">
      <c r="A15" s="281" t="s">
        <v>20</v>
      </c>
      <c r="B15" s="281"/>
      <c r="C15" s="29">
        <f>'Formato C'!I13</f>
        <v>0</v>
      </c>
      <c r="D15" s="29">
        <f>'Formato C'!H13</f>
        <v>0</v>
      </c>
      <c r="E15" s="29">
        <f>'Formato C'!G13</f>
        <v>0</v>
      </c>
    </row>
    <row r="16" spans="1:5" x14ac:dyDescent="0.25">
      <c r="A16" s="281" t="s">
        <v>8</v>
      </c>
      <c r="B16" s="281"/>
      <c r="C16" s="29">
        <f>'Formato C'!I21</f>
        <v>0</v>
      </c>
      <c r="D16" s="29">
        <f>'Formato C'!H21</f>
        <v>0</v>
      </c>
      <c r="E16" s="29">
        <f>'Formato C'!G21</f>
        <v>0</v>
      </c>
    </row>
    <row r="17" spans="1:6" x14ac:dyDescent="0.25">
      <c r="A17" s="282" t="s">
        <v>9</v>
      </c>
      <c r="B17" s="282"/>
      <c r="C17" s="30">
        <f>SUM(C18:C19)</f>
        <v>0</v>
      </c>
      <c r="D17" s="30">
        <f>SUM(D18:D19)</f>
        <v>0</v>
      </c>
      <c r="E17" s="30">
        <f>'Formato C'!I27</f>
        <v>0</v>
      </c>
    </row>
    <row r="18" spans="1:6" x14ac:dyDescent="0.25">
      <c r="A18" s="263" t="s">
        <v>10</v>
      </c>
      <c r="B18" s="263"/>
      <c r="C18" s="29">
        <f>'Formato C'!I27</f>
        <v>0</v>
      </c>
      <c r="D18" s="29">
        <f>'Formato C'!H27</f>
        <v>0</v>
      </c>
      <c r="E18" s="29">
        <f>'Formato C'!G27</f>
        <v>0</v>
      </c>
    </row>
    <row r="19" spans="1:6" x14ac:dyDescent="0.25">
      <c r="A19" s="263" t="s">
        <v>11</v>
      </c>
      <c r="B19" s="263"/>
      <c r="C19" s="29">
        <f>'Formato C'!G41</f>
        <v>0</v>
      </c>
      <c r="D19" s="29">
        <f>'Formato C'!H41</f>
        <v>0</v>
      </c>
      <c r="E19" s="29">
        <f>'Formato C'!G41</f>
        <v>0</v>
      </c>
    </row>
    <row r="20" spans="1:6" x14ac:dyDescent="0.25">
      <c r="A20" s="264" t="s">
        <v>241</v>
      </c>
      <c r="B20" s="265"/>
      <c r="C20" s="30">
        <f>'Formato C'!I52</f>
        <v>0</v>
      </c>
      <c r="D20" s="30">
        <f>'Formato C'!H52</f>
        <v>0</v>
      </c>
      <c r="E20" s="30">
        <f>'Formato C'!G52</f>
        <v>0</v>
      </c>
    </row>
    <row r="21" spans="1:6" x14ac:dyDescent="0.25">
      <c r="A21" s="266" t="s">
        <v>69</v>
      </c>
      <c r="B21" s="266"/>
      <c r="C21" s="30">
        <f>'Formato C'!G58</f>
        <v>0</v>
      </c>
      <c r="D21" s="30">
        <f>'Formato C'!H58</f>
        <v>0</v>
      </c>
      <c r="E21" s="30">
        <f>'Formato C'!I58</f>
        <v>0</v>
      </c>
    </row>
    <row r="22" spans="1:6" x14ac:dyDescent="0.25">
      <c r="A22" s="263" t="s">
        <v>66</v>
      </c>
      <c r="B22" s="263"/>
      <c r="C22" s="29">
        <f>'Formato C'!I59</f>
        <v>0</v>
      </c>
      <c r="D22" s="29">
        <f>'Formato C'!H59</f>
        <v>0</v>
      </c>
      <c r="E22" s="29">
        <f>'Formato C'!G59</f>
        <v>0</v>
      </c>
    </row>
    <row r="23" spans="1:6" x14ac:dyDescent="0.25">
      <c r="A23" s="267" t="s">
        <v>67</v>
      </c>
      <c r="B23" s="267"/>
      <c r="C23" s="29">
        <f>'Formato C'!I66</f>
        <v>0</v>
      </c>
      <c r="D23" s="29">
        <f>'Formato C'!H66</f>
        <v>0</v>
      </c>
      <c r="E23" s="29">
        <f>'Formato C'!G66</f>
        <v>0</v>
      </c>
    </row>
    <row r="24" spans="1:6" x14ac:dyDescent="0.25">
      <c r="A24" s="267" t="s">
        <v>68</v>
      </c>
      <c r="B24" s="267"/>
      <c r="C24" s="29">
        <f>'Formato C'!I83</f>
        <v>0</v>
      </c>
      <c r="D24" s="29">
        <f>'Formato C'!H83</f>
        <v>0</v>
      </c>
      <c r="E24" s="29">
        <f>'Formato C'!G83</f>
        <v>0</v>
      </c>
    </row>
    <row r="25" spans="1:6" x14ac:dyDescent="0.25">
      <c r="A25" s="266" t="s">
        <v>14</v>
      </c>
      <c r="B25" s="266"/>
      <c r="C25" s="30">
        <f>'Formato C'!I89</f>
        <v>0</v>
      </c>
      <c r="D25" s="30">
        <f>'Formato C'!H89</f>
        <v>0</v>
      </c>
      <c r="E25" s="30">
        <f>'Formato C'!G89</f>
        <v>0</v>
      </c>
    </row>
    <row r="26" spans="1:6" x14ac:dyDescent="0.25">
      <c r="A26" s="264" t="s">
        <v>261</v>
      </c>
      <c r="B26" s="265"/>
      <c r="C26" s="30">
        <f>'Formato C'!G108</f>
        <v>0</v>
      </c>
      <c r="D26" s="30">
        <f>'Formato C'!H108</f>
        <v>0</v>
      </c>
      <c r="E26" s="30">
        <f>'Formato C'!I108</f>
        <v>0</v>
      </c>
    </row>
    <row r="27" spans="1:6" x14ac:dyDescent="0.25">
      <c r="A27" s="268" t="s">
        <v>59</v>
      </c>
      <c r="B27" s="268"/>
      <c r="C27" s="96">
        <f>C14+C17+C20+C21+C25</f>
        <v>0</v>
      </c>
      <c r="D27" s="96">
        <f>D14+D17+D20+D21+D25</f>
        <v>0</v>
      </c>
      <c r="E27" s="96">
        <f>E14+E17+E20+E21+E25</f>
        <v>0</v>
      </c>
    </row>
    <row r="28" spans="1:6" x14ac:dyDescent="0.25">
      <c r="F28" s="132"/>
    </row>
    <row r="29" spans="1:6" ht="15.75" thickBot="1" x14ac:dyDescent="0.3">
      <c r="A29" s="269" t="s">
        <v>25</v>
      </c>
      <c r="B29" s="270"/>
      <c r="C29" s="270"/>
      <c r="D29" s="270"/>
      <c r="E29" s="271"/>
    </row>
    <row r="30" spans="1:6" x14ac:dyDescent="0.25">
      <c r="A30" s="279" t="s">
        <v>243</v>
      </c>
      <c r="B30" s="280"/>
      <c r="C30" s="31">
        <f>C16+C17+C20+C21+C25</f>
        <v>0</v>
      </c>
      <c r="D30" s="31">
        <f t="shared" ref="D30:E30" si="1">D14+D17+D20+D23+D24+D25+D32</f>
        <v>0</v>
      </c>
      <c r="E30" s="31">
        <f t="shared" si="1"/>
        <v>0</v>
      </c>
    </row>
    <row r="31" spans="1:6" x14ac:dyDescent="0.25">
      <c r="A31" s="259" t="s">
        <v>244</v>
      </c>
      <c r="B31" s="260"/>
      <c r="C31" s="32">
        <f>C15+C26</f>
        <v>0</v>
      </c>
      <c r="D31" s="32">
        <f t="shared" ref="D31:E31" si="2">D22</f>
        <v>0</v>
      </c>
      <c r="E31" s="32">
        <f t="shared" si="2"/>
        <v>0</v>
      </c>
    </row>
    <row r="32" spans="1:6" x14ac:dyDescent="0.25">
      <c r="A32" s="266" t="s">
        <v>29</v>
      </c>
      <c r="B32" s="266"/>
      <c r="C32" s="30">
        <f>'Formato C'!I113</f>
        <v>0</v>
      </c>
      <c r="D32" s="30">
        <f>'Formato C'!H113</f>
        <v>0</v>
      </c>
      <c r="E32" s="30">
        <f>'Formato C'!G113</f>
        <v>0</v>
      </c>
    </row>
    <row r="33" spans="1:5" ht="15.75" thickBot="1" x14ac:dyDescent="0.3">
      <c r="A33" s="261" t="s">
        <v>242</v>
      </c>
      <c r="B33" s="262"/>
      <c r="C33" s="33">
        <f>SUM(C30:C32)</f>
        <v>0</v>
      </c>
      <c r="D33" s="34">
        <f>SUM(D30:D31)</f>
        <v>0</v>
      </c>
      <c r="E33" s="38">
        <f>SUM(E30:E31)</f>
        <v>0</v>
      </c>
    </row>
    <row r="34" spans="1:5" ht="15.75" thickBot="1" x14ac:dyDescent="0.3">
      <c r="A34" s="79"/>
      <c r="B34" s="79"/>
      <c r="C34" s="80"/>
      <c r="D34" s="80"/>
      <c r="E34" s="80"/>
    </row>
    <row r="35" spans="1:5" ht="21.75" customHeight="1" thickBot="1" x14ac:dyDescent="0.3">
      <c r="A35" s="283" t="s">
        <v>45</v>
      </c>
      <c r="B35" s="284"/>
      <c r="C35" s="284"/>
      <c r="D35" s="175">
        <f>C30+C32</f>
        <v>0</v>
      </c>
      <c r="E35" s="190" t="s">
        <v>245</v>
      </c>
    </row>
    <row r="36" spans="1:5" ht="21.75" customHeight="1" x14ac:dyDescent="0.25">
      <c r="A36" s="283"/>
      <c r="B36" s="284"/>
      <c r="C36" s="285"/>
      <c r="D36" s="174"/>
      <c r="E36" s="80"/>
    </row>
    <row r="37" spans="1:5" x14ac:dyDescent="0.25">
      <c r="A37" s="79"/>
      <c r="B37" s="79"/>
      <c r="C37" s="80"/>
      <c r="D37" s="80"/>
      <c r="E37" s="80"/>
    </row>
    <row r="38" spans="1:5" ht="15" customHeight="1" x14ac:dyDescent="0.25">
      <c r="A38" s="375"/>
      <c r="B38" s="376" t="s">
        <v>17</v>
      </c>
      <c r="C38" s="376"/>
      <c r="D38" s="376"/>
      <c r="E38" s="377"/>
    </row>
    <row r="39" spans="1:5" x14ac:dyDescent="0.25">
      <c r="A39" s="378" t="str">
        <f>'Formato C'!A116</f>
        <v>LUGAR Y FECHA:</v>
      </c>
      <c r="B39" s="379"/>
      <c r="C39" s="189" t="s">
        <v>18</v>
      </c>
      <c r="D39" s="380" t="e">
        <f>'Formato C'!F116:I116</f>
        <v>#VALUE!</v>
      </c>
      <c r="E39" s="381"/>
    </row>
    <row r="40" spans="1:5" x14ac:dyDescent="0.25">
      <c r="A40" s="382"/>
      <c r="B40" s="52"/>
      <c r="C40" s="21"/>
      <c r="D40" s="188"/>
      <c r="E40" s="383"/>
    </row>
    <row r="41" spans="1:5" ht="15.75" thickBot="1" x14ac:dyDescent="0.3">
      <c r="A41" s="384"/>
      <c r="B41" s="385"/>
      <c r="C41" s="386" t="s">
        <v>19</v>
      </c>
      <c r="D41" s="387"/>
      <c r="E41" s="388"/>
    </row>
    <row r="42" spans="1:5" x14ac:dyDescent="0.25">
      <c r="A42" s="389" t="s">
        <v>43</v>
      </c>
      <c r="B42" s="390"/>
      <c r="C42" s="391"/>
      <c r="D42" s="391"/>
      <c r="E42" s="392"/>
    </row>
    <row r="43" spans="1:5" x14ac:dyDescent="0.25">
      <c r="A43" s="382"/>
      <c r="B43" s="52"/>
      <c r="C43" s="188"/>
      <c r="D43" s="188"/>
      <c r="E43" s="393"/>
    </row>
    <row r="44" spans="1:5" x14ac:dyDescent="0.25">
      <c r="A44" s="382" t="s">
        <v>72</v>
      </c>
      <c r="B44" s="52" t="s">
        <v>72</v>
      </c>
      <c r="C44" s="188"/>
      <c r="D44" s="188" t="s">
        <v>72</v>
      </c>
      <c r="E44" s="393"/>
    </row>
    <row r="45" spans="1:5" ht="43.5" customHeight="1" thickBot="1" x14ac:dyDescent="0.3">
      <c r="A45" s="394" t="s">
        <v>266</v>
      </c>
      <c r="B45" s="395" t="s">
        <v>265</v>
      </c>
      <c r="C45" s="395"/>
      <c r="D45" s="396" t="s">
        <v>267</v>
      </c>
      <c r="E45" s="397"/>
    </row>
    <row r="46" spans="1:5" s="2" customFormat="1" x14ac:dyDescent="0.25">
      <c r="A46" s="4"/>
      <c r="B46" s="4"/>
      <c r="C46" s="4"/>
      <c r="D46" s="4"/>
      <c r="E46" s="4"/>
    </row>
  </sheetData>
  <sheetProtection algorithmName="SHA-512" hashValue="KPtN1X8vlwG1bky5JiWD8E+vZKDoY6BbQjT8UCO1MbhdjIZy/68MdBmz4JeApq8JXxzjoUC93V3uyymbuCxY4g==" saltValue="hKvQjmhJlWFw5xC7wMXmdA==" spinCount="100000" sheet="1" objects="1" scenarios="1"/>
  <mergeCells count="35">
    <mergeCell ref="A14:B14"/>
    <mergeCell ref="A9:B9"/>
    <mergeCell ref="A11:B11"/>
    <mergeCell ref="A10:B10"/>
    <mergeCell ref="D39:E39"/>
    <mergeCell ref="B38:E38"/>
    <mergeCell ref="A30:B30"/>
    <mergeCell ref="A15:B15"/>
    <mergeCell ref="A16:B16"/>
    <mergeCell ref="A17:B17"/>
    <mergeCell ref="A18:B18"/>
    <mergeCell ref="A35:C35"/>
    <mergeCell ref="A36:C36"/>
    <mergeCell ref="A26:B26"/>
    <mergeCell ref="A31:B31"/>
    <mergeCell ref="A33:B33"/>
    <mergeCell ref="A19:B19"/>
    <mergeCell ref="A20:B20"/>
    <mergeCell ref="A21:B21"/>
    <mergeCell ref="A22:B22"/>
    <mergeCell ref="A23:B23"/>
    <mergeCell ref="A24:B24"/>
    <mergeCell ref="A25:B25"/>
    <mergeCell ref="A27:B27"/>
    <mergeCell ref="A32:B32"/>
    <mergeCell ref="A29:E29"/>
    <mergeCell ref="B45:C45"/>
    <mergeCell ref="A8:E8"/>
    <mergeCell ref="A12:E12"/>
    <mergeCell ref="A13:B13"/>
    <mergeCell ref="A1:E1"/>
    <mergeCell ref="A2:E2"/>
    <mergeCell ref="B4:E4"/>
    <mergeCell ref="B6:E6"/>
    <mergeCell ref="B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6"/>
  <sheetViews>
    <sheetView workbookViewId="0">
      <selection activeCell="F17" sqref="F17"/>
    </sheetView>
  </sheetViews>
  <sheetFormatPr baseColWidth="10" defaultColWidth="9.140625" defaultRowHeight="15" x14ac:dyDescent="0.25"/>
  <cols>
    <col min="1" max="1" width="11.5703125" style="143" customWidth="1"/>
    <col min="2" max="2" width="9.85546875" customWidth="1"/>
    <col min="3" max="3" width="13.140625" customWidth="1"/>
    <col min="6" max="6" width="9.85546875" customWidth="1"/>
    <col min="7" max="7" width="3.5703125" customWidth="1"/>
    <col min="8" max="8" width="10" customWidth="1"/>
    <col min="9" max="9" width="12.28515625" customWidth="1"/>
    <col min="10" max="10" width="17.42578125" customWidth="1"/>
    <col min="11" max="11" width="9.7109375" customWidth="1"/>
    <col min="12" max="12" width="11.5703125" customWidth="1"/>
    <col min="15" max="15" width="12.140625" customWidth="1"/>
  </cols>
  <sheetData>
    <row r="1" spans="1:15" ht="15.75" x14ac:dyDescent="0.25">
      <c r="A1" s="180"/>
      <c r="B1" s="286" t="s">
        <v>195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5" ht="15.75" x14ac:dyDescent="0.25">
      <c r="B2" s="286" t="s">
        <v>140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5" ht="45" customHeight="1" x14ac:dyDescent="0.25">
      <c r="A3" s="143" t="s">
        <v>210</v>
      </c>
      <c r="B3" t="s">
        <v>209</v>
      </c>
    </row>
    <row r="4" spans="1:15" ht="45" customHeight="1" x14ac:dyDescent="0.25">
      <c r="A4" s="143" t="s">
        <v>211</v>
      </c>
      <c r="B4" t="s">
        <v>208</v>
      </c>
    </row>
    <row r="6" spans="1:15" ht="22.15" customHeight="1" x14ac:dyDescent="0.25">
      <c r="A6" s="143" t="s">
        <v>212</v>
      </c>
      <c r="B6" t="s">
        <v>213</v>
      </c>
    </row>
    <row r="7" spans="1:15" x14ac:dyDescent="0.25">
      <c r="B7" t="s">
        <v>214</v>
      </c>
    </row>
    <row r="15" spans="1:15" ht="15.75" x14ac:dyDescent="0.25">
      <c r="B15" s="286" t="s">
        <v>139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</row>
    <row r="16" spans="1:15" ht="15.75" x14ac:dyDescent="0.25">
      <c r="B16" s="286" t="s">
        <v>140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</row>
    <row r="17" spans="1:21" ht="45" x14ac:dyDescent="0.25">
      <c r="A17" s="144" t="s">
        <v>87</v>
      </c>
    </row>
    <row r="18" spans="1:21" x14ac:dyDescent="0.25">
      <c r="A18" s="144" t="s">
        <v>88</v>
      </c>
      <c r="B18" s="288" t="s">
        <v>89</v>
      </c>
      <c r="C18" s="288"/>
      <c r="D18" s="289" t="s">
        <v>144</v>
      </c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7"/>
      <c r="Q18" s="287"/>
      <c r="R18" s="287"/>
      <c r="S18" s="287"/>
      <c r="T18" s="287"/>
      <c r="U18" s="287"/>
    </row>
    <row r="19" spans="1:21" ht="15.75" thickBot="1" x14ac:dyDescent="0.3">
      <c r="A19" s="143" t="s">
        <v>197</v>
      </c>
      <c r="B19" s="133" t="s">
        <v>73</v>
      </c>
      <c r="P19" s="287"/>
      <c r="Q19" s="287"/>
      <c r="R19" s="287"/>
      <c r="S19" s="287"/>
      <c r="T19" s="287"/>
      <c r="U19" s="287"/>
    </row>
    <row r="20" spans="1:21" ht="30.75" thickBot="1" x14ac:dyDescent="0.3">
      <c r="C20" s="134" t="s">
        <v>75</v>
      </c>
      <c r="D20" s="135"/>
      <c r="E20" s="135"/>
      <c r="F20" s="135"/>
      <c r="G20" s="135"/>
      <c r="H20" s="145" t="s">
        <v>85</v>
      </c>
      <c r="I20" s="145" t="s">
        <v>86</v>
      </c>
      <c r="J20" s="169" t="s">
        <v>249</v>
      </c>
      <c r="K20" s="151" t="s">
        <v>225</v>
      </c>
      <c r="L20" s="151" t="s">
        <v>226</v>
      </c>
      <c r="M20" s="151" t="s">
        <v>227</v>
      </c>
      <c r="N20" s="151" t="s">
        <v>228</v>
      </c>
      <c r="O20" s="151" t="s">
        <v>230</v>
      </c>
      <c r="P20" s="287"/>
      <c r="Q20" s="287"/>
      <c r="R20" s="287"/>
      <c r="S20" s="287"/>
      <c r="T20" s="287"/>
      <c r="U20" s="287"/>
    </row>
    <row r="21" spans="1:21" x14ac:dyDescent="0.25">
      <c r="C21" s="136" t="s">
        <v>74</v>
      </c>
      <c r="D21" s="137"/>
      <c r="E21" s="137"/>
      <c r="F21" s="137"/>
      <c r="G21" s="152"/>
      <c r="H21" s="140" t="s">
        <v>76</v>
      </c>
      <c r="I21" s="140">
        <v>1760</v>
      </c>
      <c r="J21" s="168">
        <f>(I21+Table3[[#This Row],[Proporcional SBU]])/D34</f>
        <v>12.992184971098267</v>
      </c>
      <c r="K21" s="150">
        <f t="shared" ref="K21:K32" si="0">I21*9.15%</f>
        <v>161.04</v>
      </c>
      <c r="L21" s="150">
        <f t="shared" ref="L21:L32" si="1">I21*8.33%</f>
        <v>146.608</v>
      </c>
      <c r="M21" s="150">
        <f t="shared" ref="M21:M32" si="2">I21/12</f>
        <v>146.66666666666666</v>
      </c>
      <c r="N21" s="150">
        <f t="shared" ref="N21:N32" si="3">F$33/12</f>
        <v>33.333333333333336</v>
      </c>
      <c r="O21" s="150">
        <f>SUM(Table3[[#This Row],[IESS 9.15%]:[14th]])</f>
        <v>487.64799999999997</v>
      </c>
      <c r="P21" s="287"/>
      <c r="Q21" s="287"/>
      <c r="R21" s="287"/>
      <c r="S21" s="287"/>
      <c r="T21" s="287"/>
      <c r="U21" s="287"/>
    </row>
    <row r="22" spans="1:21" x14ac:dyDescent="0.25">
      <c r="C22" s="138" t="s">
        <v>74</v>
      </c>
      <c r="D22" s="2"/>
      <c r="E22" s="2"/>
      <c r="F22" s="2"/>
      <c r="G22" s="161"/>
      <c r="H22" s="141" t="s">
        <v>77</v>
      </c>
      <c r="I22" s="141">
        <v>880</v>
      </c>
      <c r="J22" s="168">
        <f>(I22+Table3[[#This Row],[Proporcional SBU]])/F34</f>
        <v>13.109088122605362</v>
      </c>
      <c r="K22" s="150">
        <f t="shared" si="0"/>
        <v>80.52</v>
      </c>
      <c r="L22" s="150">
        <f t="shared" si="1"/>
        <v>73.304000000000002</v>
      </c>
      <c r="M22" s="150">
        <f t="shared" si="2"/>
        <v>73.333333333333329</v>
      </c>
      <c r="N22" s="150">
        <f t="shared" si="3"/>
        <v>33.333333333333336</v>
      </c>
      <c r="O22" s="150">
        <f>SUM(Table3[[#This Row],[IESS 9.15%]:[14th]])</f>
        <v>260.49066666666664</v>
      </c>
      <c r="P22" s="287"/>
      <c r="Q22" s="287"/>
      <c r="R22" s="287"/>
      <c r="S22" s="287"/>
      <c r="T22" s="287"/>
      <c r="U22" s="287"/>
    </row>
    <row r="23" spans="1:21" x14ac:dyDescent="0.25">
      <c r="C23" s="138" t="s">
        <v>74</v>
      </c>
      <c r="D23" s="2"/>
      <c r="E23" s="2"/>
      <c r="F23" s="2"/>
      <c r="G23" s="161"/>
      <c r="H23" s="141" t="s">
        <v>78</v>
      </c>
      <c r="I23" s="141">
        <v>440</v>
      </c>
      <c r="J23" s="168">
        <f>(I23+Table3[[#This Row],[Proporcional SBU]])/I34</f>
        <v>13.338909090909091</v>
      </c>
      <c r="K23" s="150">
        <f t="shared" si="0"/>
        <v>40.26</v>
      </c>
      <c r="L23" s="150">
        <f t="shared" si="1"/>
        <v>36.652000000000001</v>
      </c>
      <c r="M23" s="150">
        <f t="shared" si="2"/>
        <v>36.666666666666664</v>
      </c>
      <c r="N23" s="150">
        <f t="shared" si="3"/>
        <v>33.333333333333336</v>
      </c>
      <c r="O23" s="150">
        <f>SUM(Table3[[#This Row],[IESS 9.15%]:[14th]])</f>
        <v>146.91200000000001</v>
      </c>
      <c r="P23" s="287"/>
      <c r="Q23" s="287"/>
      <c r="R23" s="287"/>
      <c r="S23" s="287"/>
      <c r="T23" s="287"/>
      <c r="U23" s="287"/>
    </row>
    <row r="24" spans="1:21" x14ac:dyDescent="0.25">
      <c r="C24" s="138" t="s">
        <v>79</v>
      </c>
      <c r="D24" s="2"/>
      <c r="E24" s="2"/>
      <c r="F24" s="2"/>
      <c r="G24" s="161"/>
      <c r="H24" s="141" t="s">
        <v>76</v>
      </c>
      <c r="I24" s="141">
        <v>2472</v>
      </c>
      <c r="J24" s="168">
        <f>(I24+Table3[[#This Row],[Proporcional SBU]])/D34</f>
        <v>18.17016724470135</v>
      </c>
      <c r="K24" s="150">
        <f t="shared" si="0"/>
        <v>226.18799999999999</v>
      </c>
      <c r="L24" s="150">
        <f t="shared" si="1"/>
        <v>205.91759999999999</v>
      </c>
      <c r="M24" s="150">
        <f t="shared" si="2"/>
        <v>206</v>
      </c>
      <c r="N24" s="150">
        <f t="shared" si="3"/>
        <v>33.333333333333336</v>
      </c>
      <c r="O24" s="150">
        <f>SUM(Table3[[#This Row],[IESS 9.15%]:[14th]])</f>
        <v>671.43893333333335</v>
      </c>
      <c r="P24" s="287"/>
      <c r="Q24" s="287"/>
      <c r="R24" s="287"/>
      <c r="S24" s="287"/>
      <c r="T24" s="287"/>
      <c r="U24" s="287"/>
    </row>
    <row r="25" spans="1:21" x14ac:dyDescent="0.25">
      <c r="C25" s="138" t="s">
        <v>80</v>
      </c>
      <c r="D25" s="2"/>
      <c r="E25" s="2"/>
      <c r="F25" s="2"/>
      <c r="G25" s="161"/>
      <c r="H25" s="141" t="s">
        <v>76</v>
      </c>
      <c r="I25" s="141">
        <v>2034</v>
      </c>
      <c r="J25" s="168">
        <f>(I25+Table3[[#This Row],[Proporcional SBU]])/D34</f>
        <v>14.984835452793833</v>
      </c>
      <c r="K25" s="150">
        <f t="shared" si="0"/>
        <v>186.11099999999999</v>
      </c>
      <c r="L25" s="150">
        <f t="shared" si="1"/>
        <v>169.43219999999999</v>
      </c>
      <c r="M25" s="150">
        <f t="shared" si="2"/>
        <v>169.5</v>
      </c>
      <c r="N25" s="150">
        <f t="shared" si="3"/>
        <v>33.333333333333336</v>
      </c>
      <c r="O25" s="150">
        <f>SUM(Table3[[#This Row],[IESS 9.15%]:[14th]])</f>
        <v>558.37653333333333</v>
      </c>
    </row>
    <row r="26" spans="1:21" x14ac:dyDescent="0.25">
      <c r="C26" s="138" t="s">
        <v>81</v>
      </c>
      <c r="D26" s="2"/>
      <c r="E26" s="2"/>
      <c r="F26" s="2"/>
      <c r="G26" s="161"/>
      <c r="H26" s="141" t="s">
        <v>77</v>
      </c>
      <c r="I26" s="141">
        <v>1017</v>
      </c>
      <c r="J26" s="168">
        <f>(I26+Table3[[#This Row],[Proporcional SBU]])/F34</f>
        <v>15.090286590038314</v>
      </c>
      <c r="K26" s="150">
        <f t="shared" si="0"/>
        <v>93.055499999999995</v>
      </c>
      <c r="L26" s="150">
        <f t="shared" si="1"/>
        <v>84.716099999999997</v>
      </c>
      <c r="M26" s="150">
        <f t="shared" si="2"/>
        <v>84.75</v>
      </c>
      <c r="N26" s="150">
        <f t="shared" si="3"/>
        <v>33.333333333333336</v>
      </c>
      <c r="O26" s="150">
        <f>SUM(Table3[[#This Row],[IESS 9.15%]:[14th]])</f>
        <v>295.85493333333329</v>
      </c>
    </row>
    <row r="27" spans="1:21" x14ac:dyDescent="0.25">
      <c r="C27" s="138" t="s">
        <v>82</v>
      </c>
      <c r="D27" s="2"/>
      <c r="E27" s="2"/>
      <c r="F27" s="2"/>
      <c r="G27" s="161"/>
      <c r="H27" s="141" t="s">
        <v>78</v>
      </c>
      <c r="I27" s="141">
        <v>508.5</v>
      </c>
      <c r="J27" s="168">
        <f>(I27+Table3[[#This Row],[Proporcional SBU]])/I34</f>
        <v>15.297593939393938</v>
      </c>
      <c r="K27" s="150">
        <f t="shared" si="0"/>
        <v>46.527749999999997</v>
      </c>
      <c r="L27" s="150">
        <f t="shared" si="1"/>
        <v>42.358049999999999</v>
      </c>
      <c r="M27" s="150">
        <f t="shared" si="2"/>
        <v>42.375</v>
      </c>
      <c r="N27" s="150">
        <f t="shared" si="3"/>
        <v>33.333333333333336</v>
      </c>
      <c r="O27" s="150">
        <f>SUM(Table3[[#This Row],[IESS 9.15%]:[14th]])</f>
        <v>164.59413333333333</v>
      </c>
    </row>
    <row r="28" spans="1:21" x14ac:dyDescent="0.25">
      <c r="C28" s="138" t="s">
        <v>83</v>
      </c>
      <c r="D28" s="2"/>
      <c r="E28" s="2"/>
      <c r="F28" s="2"/>
      <c r="G28" s="161"/>
      <c r="H28" s="141" t="s">
        <v>76</v>
      </c>
      <c r="I28" s="141">
        <v>2472</v>
      </c>
      <c r="J28" s="168">
        <f>(I28+Table3[[#This Row],[Proporcional SBU]])/D34</f>
        <v>18.17016724470135</v>
      </c>
      <c r="K28" s="150">
        <f t="shared" si="0"/>
        <v>226.18799999999999</v>
      </c>
      <c r="L28" s="150">
        <f t="shared" si="1"/>
        <v>205.91759999999999</v>
      </c>
      <c r="M28" s="150">
        <f t="shared" si="2"/>
        <v>206</v>
      </c>
      <c r="N28" s="150">
        <f t="shared" si="3"/>
        <v>33.333333333333336</v>
      </c>
      <c r="O28" s="150">
        <f>SUM(Table3[[#This Row],[IESS 9.15%]:[14th]])</f>
        <v>671.43893333333335</v>
      </c>
    </row>
    <row r="29" spans="1:21" x14ac:dyDescent="0.25">
      <c r="A29" s="160"/>
      <c r="C29" s="138" t="s">
        <v>224</v>
      </c>
      <c r="D29" s="2"/>
      <c r="E29" s="2"/>
      <c r="F29" s="2"/>
      <c r="G29" s="161"/>
      <c r="H29" s="141" t="s">
        <v>77</v>
      </c>
      <c r="I29" s="141">
        <v>1236</v>
      </c>
      <c r="J29" s="168">
        <f>(I29+Table3[[#This Row],[Proporcional SBU]])/F34</f>
        <v>18.257311877394638</v>
      </c>
      <c r="K29" s="150">
        <f t="shared" si="0"/>
        <v>113.09399999999999</v>
      </c>
      <c r="L29" s="150">
        <f t="shared" si="1"/>
        <v>102.9588</v>
      </c>
      <c r="M29" s="150">
        <f t="shared" si="2"/>
        <v>103</v>
      </c>
      <c r="N29" s="150">
        <f t="shared" si="3"/>
        <v>33.333333333333336</v>
      </c>
      <c r="O29" s="150">
        <f>SUM(Table3[[#This Row],[IESS 9.15%]:[14th]])</f>
        <v>352.38613333333331</v>
      </c>
    </row>
    <row r="30" spans="1:21" x14ac:dyDescent="0.25">
      <c r="A30" s="160"/>
      <c r="C30" s="138" t="s">
        <v>222</v>
      </c>
      <c r="D30" s="2"/>
      <c r="E30" s="2"/>
      <c r="F30" s="2"/>
      <c r="G30" s="161"/>
      <c r="H30" s="141" t="s">
        <v>76</v>
      </c>
      <c r="I30" s="141">
        <v>3100</v>
      </c>
      <c r="J30" s="168">
        <f>(I30+Table3[[#This Row],[Proporcional SBU]])/D34</f>
        <v>22.737263969171483</v>
      </c>
      <c r="K30" s="150">
        <f t="shared" si="0"/>
        <v>283.64999999999998</v>
      </c>
      <c r="L30" s="150">
        <f t="shared" si="1"/>
        <v>258.23</v>
      </c>
      <c r="M30" s="150">
        <f t="shared" si="2"/>
        <v>258.33333333333331</v>
      </c>
      <c r="N30" s="150">
        <f t="shared" si="3"/>
        <v>33.333333333333336</v>
      </c>
      <c r="O30" s="150">
        <f>SUM(Table3[[#This Row],[IESS 9.15%]:[14th]])</f>
        <v>833.54666666666674</v>
      </c>
    </row>
    <row r="31" spans="1:21" x14ac:dyDescent="0.25">
      <c r="C31" s="138" t="s">
        <v>84</v>
      </c>
      <c r="D31" s="2"/>
      <c r="E31" s="2"/>
      <c r="F31" s="2"/>
      <c r="G31" s="161"/>
      <c r="H31" s="141" t="s">
        <v>76</v>
      </c>
      <c r="I31" s="141">
        <v>3100</v>
      </c>
      <c r="J31" s="168">
        <f>(I31+Table3[[#This Row],[Proporcional SBU]])/D34</f>
        <v>22.737263969171483</v>
      </c>
      <c r="K31" s="150">
        <f t="shared" si="0"/>
        <v>283.64999999999998</v>
      </c>
      <c r="L31" s="150">
        <f t="shared" si="1"/>
        <v>258.23</v>
      </c>
      <c r="M31" s="150">
        <f t="shared" si="2"/>
        <v>258.33333333333331</v>
      </c>
      <c r="N31" s="150">
        <f t="shared" si="3"/>
        <v>33.333333333333336</v>
      </c>
      <c r="O31" s="150">
        <f>SUM(Table3[[#This Row],[IESS 9.15%]:[14th]])</f>
        <v>833.54666666666674</v>
      </c>
    </row>
    <row r="32" spans="1:21" ht="15.75" thickBot="1" x14ac:dyDescent="0.3">
      <c r="A32" s="160"/>
      <c r="C32" s="162" t="s">
        <v>223</v>
      </c>
      <c r="D32" s="139"/>
      <c r="E32" s="139"/>
      <c r="F32" s="139"/>
      <c r="G32" s="163"/>
      <c r="H32" s="164" t="s">
        <v>76</v>
      </c>
      <c r="I32" s="142">
        <v>3400</v>
      </c>
      <c r="J32" s="168">
        <f>(I32+Table3[[#This Row],[Proporcional SBU]])/D34</f>
        <v>24.918998073217725</v>
      </c>
      <c r="K32" s="150">
        <f t="shared" si="0"/>
        <v>311.09999999999997</v>
      </c>
      <c r="L32" s="150">
        <f t="shared" si="1"/>
        <v>283.21999999999997</v>
      </c>
      <c r="M32" s="150">
        <f t="shared" si="2"/>
        <v>283.33333333333331</v>
      </c>
      <c r="N32" s="150">
        <f t="shared" si="3"/>
        <v>33.333333333333336</v>
      </c>
      <c r="O32" s="150">
        <f>SUM(Table3[[#This Row],[IESS 9.15%]:[14th]])</f>
        <v>910.98666666666657</v>
      </c>
    </row>
    <row r="33" spans="1:9" x14ac:dyDescent="0.25">
      <c r="A33" s="160"/>
      <c r="C33" s="290" t="s">
        <v>229</v>
      </c>
      <c r="D33" s="137"/>
      <c r="E33" s="137"/>
      <c r="F33" s="291">
        <v>400</v>
      </c>
      <c r="G33" s="137"/>
      <c r="H33" s="137"/>
      <c r="I33" s="152"/>
    </row>
    <row r="34" spans="1:9" ht="15.75" thickBot="1" x14ac:dyDescent="0.3">
      <c r="A34" s="160"/>
      <c r="C34" s="292" t="s">
        <v>246</v>
      </c>
      <c r="D34" s="139">
        <v>173</v>
      </c>
      <c r="E34" s="293" t="s">
        <v>247</v>
      </c>
      <c r="F34" s="139">
        <v>87</v>
      </c>
      <c r="G34" s="139"/>
      <c r="H34" s="293" t="s">
        <v>248</v>
      </c>
      <c r="I34" s="294">
        <v>44</v>
      </c>
    </row>
    <row r="35" spans="1:9" ht="39" customHeight="1" x14ac:dyDescent="0.25">
      <c r="B35" s="159"/>
    </row>
    <row r="36" spans="1:9" x14ac:dyDescent="0.25">
      <c r="A36" s="143" t="s">
        <v>143</v>
      </c>
      <c r="B36" t="s">
        <v>141</v>
      </c>
    </row>
    <row r="37" spans="1:9" x14ac:dyDescent="0.25">
      <c r="C37" t="s">
        <v>142</v>
      </c>
    </row>
    <row r="39" spans="1:9" x14ac:dyDescent="0.25">
      <c r="B39" s="133" t="s">
        <v>196</v>
      </c>
    </row>
    <row r="40" spans="1:9" x14ac:dyDescent="0.25">
      <c r="B40" t="s">
        <v>204</v>
      </c>
    </row>
    <row r="41" spans="1:9" x14ac:dyDescent="0.25">
      <c r="A41" s="143" t="s">
        <v>94</v>
      </c>
      <c r="B41" t="s">
        <v>205</v>
      </c>
    </row>
    <row r="42" spans="1:9" x14ac:dyDescent="0.25">
      <c r="A42" s="143" t="s">
        <v>95</v>
      </c>
      <c r="B42" t="s">
        <v>206</v>
      </c>
    </row>
    <row r="43" spans="1:9" x14ac:dyDescent="0.25">
      <c r="A43" s="143" t="s">
        <v>96</v>
      </c>
      <c r="B43" t="s">
        <v>207</v>
      </c>
    </row>
    <row r="46" spans="1:9" x14ac:dyDescent="0.25">
      <c r="B46" s="133" t="s">
        <v>199</v>
      </c>
    </row>
    <row r="47" spans="1:9" x14ac:dyDescent="0.25">
      <c r="A47" s="143" t="s">
        <v>97</v>
      </c>
      <c r="B47" t="s">
        <v>203</v>
      </c>
    </row>
    <row r="48" spans="1:9" x14ac:dyDescent="0.25">
      <c r="A48" s="143" t="s">
        <v>103</v>
      </c>
      <c r="B48" s="133" t="s">
        <v>102</v>
      </c>
    </row>
    <row r="51" spans="2:2" x14ac:dyDescent="0.25">
      <c r="B51" t="s">
        <v>200</v>
      </c>
    </row>
    <row r="52" spans="2:2" x14ac:dyDescent="0.25">
      <c r="B52" t="s">
        <v>201</v>
      </c>
    </row>
    <row r="54" spans="2:2" x14ac:dyDescent="0.25">
      <c r="B54" t="s">
        <v>60</v>
      </c>
    </row>
    <row r="56" spans="2:2" x14ac:dyDescent="0.25">
      <c r="B56" t="s">
        <v>202</v>
      </c>
    </row>
  </sheetData>
  <sheetProtection algorithmName="SHA-512" hashValue="cu+HFSTEsQcrEIQIfxx6fBDz8o8Ie7bX0VM+B6a0UxhMIWbgYQHfad9tOceeCsZz1jMWlNcDcua14CfazYvhbg==" saltValue="HrB0wGe0y+BPjYIyF0JOrw==" spinCount="100000" sheet="1" objects="1" scenarios="1"/>
  <mergeCells count="7">
    <mergeCell ref="B1:O1"/>
    <mergeCell ref="B2:O2"/>
    <mergeCell ref="B16:O16"/>
    <mergeCell ref="P18:U24"/>
    <mergeCell ref="B15:O15"/>
    <mergeCell ref="B18:C18"/>
    <mergeCell ref="D18:O18"/>
  </mergeCells>
  <pageMargins left="0.7" right="0.7" top="0.75" bottom="0.75" header="0.3" footer="0.3"/>
  <pageSetup orientation="portrait" horizontalDpi="4294967292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Lineas de investigacion</vt:lpstr>
      <vt:lpstr>Formato C</vt:lpstr>
      <vt:lpstr>Presupuesto</vt:lpstr>
      <vt:lpstr>Instructivo</vt:lpstr>
      <vt:lpstr>'Formato C'!Área_de_impresión</vt:lpstr>
      <vt:lpstr>Presupuesto!Área_de_impresión</vt:lpstr>
      <vt:lpstr>'Formato 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UPROMETEO</dc:creator>
  <cp:lastModifiedBy>DOCENTEINV04</cp:lastModifiedBy>
  <cp:lastPrinted>2020-02-27T16:37:21Z</cp:lastPrinted>
  <dcterms:created xsi:type="dcterms:W3CDTF">2016-11-07T16:01:23Z</dcterms:created>
  <dcterms:modified xsi:type="dcterms:W3CDTF">2020-02-27T16:38:23Z</dcterms:modified>
</cp:coreProperties>
</file>